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29" documentId="13_ncr:1_{F6CB121F-512D-4AA6-A0C1-0FB36C537598}" xr6:coauthVersionLast="47" xr6:coauthVersionMax="47" xr10:uidLastSave="{08F79822-8229-4B43-9BCD-2D37B1C10F71}"/>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6" i="5"/>
  <c r="J6" i="5"/>
  <c r="I6" i="5"/>
  <c r="G6" i="5"/>
  <c r="B6"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7" i="5"/>
  <c r="B8" i="5"/>
  <c r="B9" i="5"/>
  <c r="B10" i="5"/>
  <c r="B11" i="5"/>
  <c r="B12" i="5"/>
  <c r="B13" i="5"/>
  <c r="B14" i="5"/>
  <c r="B15" i="5"/>
  <c r="B16" i="5"/>
  <c r="B17" i="5"/>
  <c r="B18" i="5"/>
  <c r="B19" i="5"/>
  <c r="B20" i="5"/>
  <c r="B21" i="5"/>
  <c r="B22"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<sst xmlns="http://schemas.openxmlformats.org/spreadsheetml/2006/main" count="180270" uniqueCount="39119">
  <si>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</si>
  <si>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</si>
  <si>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</si>
  <si>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</si>
  <si>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</si>
  <si>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</si>
  <si>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</si>
  <si>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</si>
  <si>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</si>
  <si>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</si>
  <si>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</si>
  <si>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</si>
  <si>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</si>
  <si>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</si>
  <si>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</si>
  <si>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</si>
  <si>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</si>
  <si>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</si>
  <si>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</si>
  <si>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</si>
  <si>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</si>
  <si>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</si>
  <si>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</si>
  <si>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</si>
  <si>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</si>
  <si>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</si>
  <si>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</si>
  <si>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</si>
  <si>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</si>
  <si>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</si>
  <si>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</si>
  <si>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</si>
  <si>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</si>
  <si>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</si>
  <si>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</si>
  <si>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</si>
  <si>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</si>
  <si>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</si>
  <si>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</si>
  <si>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</si>
  <si>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</si>
  <si>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</si>
  <si>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</si>
  <si>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</si>
  <si>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</si>
  <si>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</si>
  <si>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</si>
  <si>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</si>
  <si>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</si>
  <si>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</si>
  <si>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</si>
  <si>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</si>
  <si>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</si>
  <si>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</si>
  <si>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</si>
  <si>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</si>
  <si>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</si>
  <si>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</si>
  <si>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</si>
  <si>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</si>
  <si>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</si>
  <si>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</si>
  <si>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</si>
  <si>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</si>
  <si>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</si>
  <si>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</si>
  <si>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</si>
  <si>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</si>
  <si>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</si>
  <si>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</si>
  <si>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</si>
  <si>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</si>
  <si>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</si>
  <si>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</si>
  <si>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</si>
  <si>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</si>
  <si>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</si>
  <si>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</si>
  <si>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</si>
  <si>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</si>
  <si>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</si>
  <si>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</si>
  <si>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</si>
  <si>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</si>
  <si>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</si>
  <si>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</si>
  <si>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</si>
  <si>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</si>
  <si>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</si>
  <si>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</si>
  <si>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</si>
  <si>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</si>
  <si>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</si>
  <si>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</si>
  <si>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</si>
  <si>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</si>
  <si>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</si>
  <si>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</si>
  <si>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</si>
  <si>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</si>
  <si>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</si>
  <si>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</si>
  <si>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</si>
  <si>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</si>
  <si>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</si>
  <si>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</si>
  <si>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</si>
  <si>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</si>
  <si>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</si>
  <si>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</si>
  <si>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</si>
  <si>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</si>
  <si>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</si>
  <si>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</si>
  <si>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</si>
  <si>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</si>
  <si>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</si>
  <si>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</si>
  <si>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</si>
  <si>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</si>
  <si>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</si>
  <si>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</si>
  <si>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</si>
  <si>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</si>
  <si>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</si>
  <si>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</si>
  <si>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</si>
  <si>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</si>
  <si>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</si>
  <si>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</si>
  <si>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</si>
  <si>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</si>
  <si>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</si>
  <si>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</si>
  <si>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</si>
  <si>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</si>
  <si>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</si>
  <si>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</si>
  <si>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</si>
  <si>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</si>
  <si>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</si>
  <si>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</si>
  <si>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</si>
  <si>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</si>
  <si>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</si>
  <si>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</si>
  <si>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</si>
  <si>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</si>
  <si>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</si>
  <si>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</si>
  <si>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</si>
  <si>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</si>
  <si>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</si>
  <si>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</si>
  <si>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</si>
  <si>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</si>
  <si>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</si>
  <si>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</si>
  <si>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</si>
  <si>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</si>
  <si>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</si>
  <si>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</si>
  <si>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</si>
  <si>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</si>
  <si>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</si>
  <si>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</si>
  <si>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</si>
  <si>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</si>
  <si>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</si>
  <si>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</si>
  <si>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</si>
  <si>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</si>
  <si>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</si>
  <si>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</si>
  <si>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</si>
  <si>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</si>
  <si>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</si>
  <si>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</si>
  <si>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</si>
  <si>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</si>
  <si>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</si>
  <si>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</si>
  <si>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</si>
  <si>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</si>
  <si>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</si>
  <si>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</si>
  <si>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</si>
  <si>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</si>
  <si>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</si>
  <si>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</si>
  <si>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</si>
  <si>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</si>
  <si>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</si>
  <si>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</si>
  <si>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</si>
  <si>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</si>
  <si>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</si>
  <si>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</si>
  <si>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</si>
  <si>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</si>
  <si>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</si>
  <si>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</si>
  <si>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</si>
  <si>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</si>
  <si>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</si>
  <si>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</si>
  <si>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</si>
  <si>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</si>
  <si>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</si>
  <si>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</si>
  <si>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</si>
  <si>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</si>
  <si>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</si>
  <si>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</si>
  <si>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</si>
  <si>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</si>
  <si>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</si>
  <si>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</si>
  <si>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</si>
  <si>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</si>
  <si>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</si>
  <si>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</si>
  <si>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</si>
  <si>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</si>
  <si>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</si>
  <si>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</si>
  <si>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</si>
  <si>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</si>
  <si>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</si>
  <si>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</si>
  <si>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</si>
  <si>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</si>
  <si>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</si>
  <si>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</si>
  <si>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</si>
  <si>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</si>
  <si>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</si>
  <si>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</si>
  <si>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</si>
  <si>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</si>
  <si>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</si>
  <si>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</si>
  <si>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</si>
  <si>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</si>
  <si>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</si>
  <si>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</si>
  <si>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</si>
  <si>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</si>
  <si>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</si>
  <si>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</si>
  <si>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</si>
  <si>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</si>
  <si>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</si>
  <si>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</si>
  <si>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</si>
  <si>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</si>
  <si>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</si>
  <si>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</si>
  <si>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</si>
  <si>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</si>
  <si>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</si>
  <si>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</si>
  <si>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</si>
  <si>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</si>
  <si>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</si>
  <si>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</si>
  <si>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</si>
  <si>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</si>
  <si>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</si>
  <si>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</si>
  <si>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</si>
  <si>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</si>
  <si>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</si>
  <si>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</si>
  <si>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</si>
  <si>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</si>
  <si>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</si>
  <si>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</si>
  <si>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</si>
  <si>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</si>
  <si>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</si>
  <si>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</si>
  <si>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</si>
  <si>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</si>
  <si>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</si>
  <si>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</si>
  <si>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</si>
  <si>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</si>
  <si>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</si>
  <si>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</si>
  <si>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</si>
  <si>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</si>
  <si>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</si>
  <si>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</si>
  <si>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</si>
  <si>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</si>
  <si>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</si>
  <si>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</si>
  <si>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</si>
  <si>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</si>
  <si>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</si>
  <si>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</si>
  <si>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</si>
  <si>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</si>
  <si>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</si>
  <si>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</si>
  <si>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</si>
  <si>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</si>
  <si>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</si>
  <si>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</si>
  <si>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</si>
  <si>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</si>
  <si>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</si>
  <si>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</si>
  <si>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</si>
  <si>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</si>
  <si>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</si>
  <si>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</si>
  <si>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</si>
  <si>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</si>
  <si>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</si>
  <si>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</si>
  <si>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</si>
  <si>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</si>
  <si>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</si>
  <si>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</si>
  <si>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</si>
  <si>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</si>
  <si>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</si>
  <si>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</si>
  <si>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</si>
  <si>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</si>
  <si>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</si>
  <si>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</si>
  <si>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</si>
  <si>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</si>
  <si>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</si>
  <si>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</si>
  <si>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</si>
  <si>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</si>
  <si>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</si>
  <si>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</si>
  <si>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</si>
  <si>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</si>
  <si>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</si>
  <si>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</si>
  <si>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</si>
  <si>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</si>
  <si>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</si>
  <si>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</si>
  <si>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</si>
  <si>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</si>
  <si>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</si>
  <si>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</si>
  <si>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</si>
  <si>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</si>
  <si>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</si>
  <si>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</si>
  <si>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</si>
  <si>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</si>
  <si>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</si>
  <si>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</si>
  <si>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</si>
  <si>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</si>
  <si>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</si>
  <si>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</si>
  <si>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</si>
  <si>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</si>
  <si>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</si>
  <si>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</si>
  <si>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</si>
  <si>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</si>
  <si>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</si>
  <si>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</si>
  <si>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</si>
  <si>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</si>
  <si>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</si>
  <si>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</si>
  <si>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</si>
  <si>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</si>
  <si>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</si>
  <si>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</si>
  <si>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</si>
  <si>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</si>
  <si>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</si>
  <si>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</si>
  <si>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</si>
  <si>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</si>
  <si>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</si>
  <si>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</si>
  <si>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</si>
  <si>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</si>
  <si>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</si>
  <si>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</si>
  <si>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</si>
  <si>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</si>
  <si>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</si>
  <si>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</si>
  <si>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</si>
  <si>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</si>
  <si>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</si>
  <si>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</si>
  <si>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</si>
  <si>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</si>
  <si>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</si>
  <si>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</si>
  <si>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</si>
  <si>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</si>
  <si>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</si>
  <si>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</si>
  <si>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</si>
  <si>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</si>
  <si>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</si>
  <si>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</si>
  <si>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</si>
  <si>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</si>
  <si>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</si>
  <si>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</si>
  <si>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</si>
  <si>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</si>
  <si>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</si>
  <si>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</si>
  <si>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</si>
  <si>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</si>
  <si>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</si>
  <si>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</si>
  <si>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</si>
  <si>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</si>
  <si>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</si>
  <si>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</si>
  <si>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</si>
  <si>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</si>
  <si>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</si>
  <si>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</si>
  <si>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</si>
  <si>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</si>
  <si>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</si>
  <si>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</si>
  <si>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</si>
  <si>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</si>
  <si>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</si>
  <si>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</si>
  <si>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</si>
  <si>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</si>
  <si>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</si>
  <si>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</si>
  <si>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</si>
  <si>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</si>
  <si>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</si>
  <si>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</si>
  <si>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</si>
  <si>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</si>
  <si>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</si>
  <si>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</si>
  <si>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</si>
  <si>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</si>
  <si>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</si>
  <si>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</si>
  <si>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</si>
  <si>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</si>
  <si>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</si>
  <si>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</si>
  <si>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</si>
  <si>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</si>
  <si>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</si>
  <si>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</si>
  <si>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</si>
  <si>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</si>
  <si>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</si>
  <si>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</si>
  <si>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</si>
  <si>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</si>
  <si>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</si>
  <si>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</si>
  <si>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</si>
  <si>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</si>
  <si>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</si>
  <si>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</si>
  <si>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</si>
  <si>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</si>
  <si>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</si>
  <si>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</si>
  <si>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</si>
  <si>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</si>
  <si>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</si>
  <si>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</si>
  <si>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</si>
  <si>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</si>
  <si>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</si>
  <si>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</si>
  <si>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</si>
  <si>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</si>
  <si>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</si>
  <si>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</si>
  <si>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</si>
  <si>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</si>
  <si>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</si>
  <si>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</si>
  <si>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</si>
  <si>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</si>
  <si>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</si>
  <si>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</si>
  <si>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</si>
  <si>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</si>
  <si>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</si>
  <si>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</si>
  <si>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</si>
  <si>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</si>
  <si>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</si>
  <si>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</si>
  <si>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</si>
  <si>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</si>
  <si>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</si>
  <si>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</si>
  <si>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</si>
  <si>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</si>
  <si>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</si>
  <si>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</si>
  <si>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</si>
  <si>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</si>
  <si>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</si>
  <si>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</si>
  <si>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</si>
  <si>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</si>
  <si>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</si>
  <si>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</si>
  <si>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</si>
  <si>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</si>
  <si>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</si>
  <si>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</si>
  <si>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</si>
  <si>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</si>
  <si>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</si>
  <si>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</si>
  <si>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</si>
  <si>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</si>
  <si>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</si>
  <si>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</si>
  <si>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</si>
  <si>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</si>
  <si>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</si>
  <si>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</si>
  <si>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</si>
  <si>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</si>
  <si>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</si>
  <si>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</si>
  <si>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</si>
  <si>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</si>
  <si>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</si>
  <si>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</si>
  <si>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</si>
  <si>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</si>
  <si>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</si>
  <si>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</si>
  <si>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</si>
  <si>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</si>
  <si>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</si>
  <si>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</si>
  <si>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</si>
  <si>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</si>
  <si>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</si>
  <si>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</si>
  <si>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</si>
  <si>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</si>
  <si>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</si>
  <si>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</si>
  <si>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</si>
  <si>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</si>
  <si>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</si>
  <si>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</si>
  <si>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</si>
  <si>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</si>
  <si>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</si>
  <si>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</si>
  <si>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</si>
  <si>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</si>
  <si>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</si>
  <si>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</si>
  <si>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</si>
  <si>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</si>
  <si>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</si>
  <si>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</si>
  <si>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</si>
  <si>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</si>
  <si>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</si>
  <si>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</si>
  <si>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</si>
  <si>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</si>
  <si>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</si>
  <si>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</si>
  <si>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</si>
  <si>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</si>
  <si>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</si>
  <si>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</si>
  <si>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</si>
  <si>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</si>
  <si>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</si>
  <si>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</si>
  <si>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</si>
  <si>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</si>
  <si>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</si>
  <si>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</si>
  <si>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</si>
  <si>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</si>
  <si>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</si>
  <si>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</si>
  <si>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</si>
  <si>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</si>
  <si>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</si>
  <si>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</si>
  <si>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</si>
  <si>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</si>
  <si>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</si>
  <si>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</si>
  <si>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</si>
  <si>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</si>
  <si>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</si>
  <si>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</si>
  <si>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</si>
  <si>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</si>
  <si>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</si>
  <si>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</si>
  <si>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</si>
  <si>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</si>
  <si>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</si>
  <si>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</si>
  <si>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</si>
  <si>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</si>
  <si>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</si>
  <si>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</si>
  <si>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</si>
  <si>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</si>
  <si>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</si>
  <si>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</si>
  <si>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</si>
  <si>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</si>
  <si>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</si>
  <si>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</si>
  <si>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</si>
  <si>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</si>
  <si>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</si>
  <si>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</si>
  <si>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</si>
  <si>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</si>
  <si>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</si>
  <si>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</si>
  <si>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</si>
  <si>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</si>
  <si>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</si>
  <si>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</si>
  <si>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</si>
  <si>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</si>
  <si>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</si>
  <si>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</si>
  <si>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</si>
  <si>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</si>
  <si>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</si>
  <si>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</si>
  <si>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</si>
  <si>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</si>
  <si>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</si>
  <si>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</si>
  <si>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</si>
  <si>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</si>
  <si>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</si>
  <si>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</si>
  <si>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</si>
  <si>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</si>
  <si>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</si>
  <si>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</si>
  <si>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</si>
  <si>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</si>
  <si>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</si>
  <si>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</si>
  <si>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</si>
  <si>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</si>
  <si>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</si>
  <si>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</si>
  <si>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</si>
  <si>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</si>
  <si>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</si>
  <si>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</si>
  <si>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</si>
  <si>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</si>
  <si>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</si>
  <si>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</si>
  <si>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</si>
  <si>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</si>
  <si>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</si>
  <si>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</si>
  <si>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</si>
  <si>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</si>
  <si>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</si>
  <si>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</si>
  <si>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</si>
  <si>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</si>
  <si>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</si>
  <si>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</si>
  <si>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</si>
  <si>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</si>
  <si>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</si>
  <si>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</si>
  <si>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</si>
  <si>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</si>
  <si>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</si>
  <si>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</si>
  <si>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</si>
  <si>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</si>
  <si>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</si>
  <si>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</si>
  <si>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</si>
  <si>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</si>
  <si>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</si>
  <si>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</si>
  <si>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</si>
  <si>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</si>
  <si>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</si>
  <si>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</si>
  <si>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</si>
  <si>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</si>
  <si>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</si>
  <si>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</si>
  <si>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</si>
  <si>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</si>
  <si>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</si>
  <si>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</si>
  <si>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</si>
  <si>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</si>
  <si>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</si>
  <si>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</si>
  <si>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</si>
  <si>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</si>
  <si>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</si>
  <si>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</si>
  <si>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</si>
  <si>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</si>
  <si>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</si>
  <si>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</si>
  <si>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</si>
  <si>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</si>
  <si>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</si>
  <si>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</si>
  <si>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</si>
  <si>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</si>
  <si>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</si>
  <si>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</si>
  <si>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</si>
  <si>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</si>
  <si>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</si>
  <si>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</si>
  <si>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</si>
  <si>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</si>
  <si>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</si>
  <si>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</si>
  <si>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</si>
  <si>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</si>
  <si>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</si>
  <si>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</si>
  <si>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</si>
  <si>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</si>
  <si>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</si>
  <si>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</si>
  <si>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</si>
  <si>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</si>
  <si>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</si>
  <si>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</si>
  <si>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</si>
  <si>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</si>
  <si>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</si>
  <si>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</si>
  <si>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</si>
  <si>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</si>
  <si>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</si>
  <si>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</si>
  <si>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</si>
  <si>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</si>
  <si>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</si>
  <si>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</si>
  <si>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</si>
  <si>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</si>
  <si>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</si>
  <si>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</si>
  <si>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</si>
  <si>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</si>
  <si>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</si>
  <si>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</si>
  <si>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</si>
  <si>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</si>
  <si>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</si>
  <si>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</si>
  <si>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</si>
  <si>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</si>
  <si>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</si>
  <si>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</si>
  <si>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</si>
  <si>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</si>
  <si>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</si>
  <si>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</si>
  <si>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</si>
  <si>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</si>
  <si>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</si>
  <si>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</si>
  <si>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</si>
  <si>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</si>
  <si>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</si>
  <si>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</si>
  <si>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</si>
  <si>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</si>
  <si>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</si>
  <si>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</si>
  <si>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</si>
  <si>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</si>
  <si>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</si>
  <si>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</si>
  <si>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</si>
  <si>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</si>
  <si>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</si>
  <si>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</si>
  <si>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</si>
  <si>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</si>
  <si>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</si>
  <si>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</si>
  <si>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</si>
  <si>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</si>
  <si>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</si>
  <si>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</si>
  <si>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</si>
  <si>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</si>
  <si>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</si>
  <si>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</si>
  <si>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</si>
  <si>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</si>
  <si>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</si>
  <si>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</si>
  <si>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</si>
  <si>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</si>
  <si>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</si>
  <si>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</si>
  <si>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</si>
  <si>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</si>
  <si>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</si>
  <si>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</si>
  <si>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</si>
  <si>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</si>
  <si>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</si>
  <si>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</si>
  <si>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</si>
  <si>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</si>
  <si>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</si>
  <si>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</si>
  <si>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</si>
  <si>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</si>
  <si>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</si>
  <si>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</si>
  <si>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</si>
  <si>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</si>
  <si>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</si>
  <si>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</si>
  <si>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</si>
  <si>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</si>
  <si>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</si>
  <si>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</si>
  <si>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</si>
  <si>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</si>
  <si>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</si>
  <si>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</si>
  <si>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</si>
  <si>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</si>
  <si>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</si>
  <si>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</si>
  <si>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</si>
  <si>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</si>
  <si>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</si>
  <si>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</si>
  <si>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</si>
  <si>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</si>
  <si>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</si>
  <si>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</si>
  <si>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</si>
  <si>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</si>
  <si>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</si>
  <si>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</si>
  <si>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</si>
  <si>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</si>
  <si>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</si>
  <si>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</si>
  <si>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</si>
  <si>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</si>
  <si>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</si>
  <si>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</si>
  <si>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</si>
  <si>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</si>
  <si>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</si>
  <si>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</si>
  <si>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</si>
  <si>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</si>
  <si>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</si>
  <si>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</si>
  <si>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</si>
  <si>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</si>
  <si>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</si>
  <si>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</si>
  <si>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</si>
  <si>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</si>
  <si>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</si>
  <si>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</si>
  <si>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</si>
  <si>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</si>
  <si>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</si>
  <si>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</si>
  <si>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</si>
  <si>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</si>
  <si>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</si>
  <si>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</si>
  <si>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</si>
  <si>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</si>
  <si>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</si>
  <si>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</si>
  <si>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</si>
  <si>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</si>
  <si>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</si>
  <si>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</si>
  <si>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</si>
  <si>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</si>
  <si>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</si>
  <si>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</si>
  <si>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</si>
  <si>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</si>
  <si>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</si>
  <si>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</si>
  <si>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</si>
  <si>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</si>
  <si>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</si>
  <si>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</si>
  <si>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</si>
  <si>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</si>
  <si>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</si>
  <si>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</si>
  <si>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</si>
  <si>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</si>
  <si>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</si>
  <si>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</si>
  <si>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</si>
  <si>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</si>
  <si>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</si>
  <si>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</si>
  <si>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</si>
  <si>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</si>
  <si>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</si>
  <si>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</si>
  <si>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</si>
  <si>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</si>
  <si>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</si>
  <si>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</si>
  <si>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</si>
  <si>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</si>
  <si>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</si>
  <si>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</si>
  <si>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</si>
  <si>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</si>
  <si>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</si>
  <si>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</si>
  <si>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</si>
  <si>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</si>
  <si>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</si>
  <si>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</si>
  <si>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</si>
  <si>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</si>
  <si>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</si>
  <si>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</si>
  <si>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</si>
  <si>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</si>
  <si>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</si>
  <si>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</si>
  <si>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</si>
  <si>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</si>
  <si>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</si>
  <si>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</si>
  <si>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</si>
  <si>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</si>
  <si>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</si>
  <si>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</si>
  <si>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</si>
  <si>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</si>
  <si>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</si>
  <si>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</si>
  <si>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</si>
  <si>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</si>
  <si>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</si>
  <si>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</si>
  <si>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</si>
  <si>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</si>
  <si>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</si>
  <si>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</si>
  <si>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</si>
  <si>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</si>
  <si>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</si>
  <si>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</si>
  <si>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</si>
  <si>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</si>
  <si>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</si>
  <si>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</si>
  <si>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</si>
  <si>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</si>
  <si>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</si>
  <si>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</si>
  <si>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</si>
  <si>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</si>
  <si>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</si>
  <si>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</si>
  <si>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</si>
  <si>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</si>
  <si>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</si>
  <si>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</si>
  <si>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</si>
  <si>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</si>
  <si>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</si>
  <si>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</si>
  <si>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</si>
  <si>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</si>
  <si>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</si>
  <si>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</si>
  <si>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</si>
  <si>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</si>
  <si>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</si>
  <si>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</si>
  <si>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</si>
  <si>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</si>
  <si>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</si>
  <si>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</si>
  <si>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</si>
  <si>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</si>
  <si>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</si>
  <si>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</si>
  <si>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</si>
  <si>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</si>
  <si>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</si>
  <si>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</si>
  <si>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</si>
  <si>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</si>
  <si>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</si>
  <si>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</si>
  <si>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</si>
  <si>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</si>
  <si>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</si>
  <si>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</si>
  <si>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</si>
  <si>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</si>
  <si>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</si>
  <si>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</si>
  <si>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</si>
  <si>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</si>
  <si>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</si>
  <si>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</si>
  <si>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</si>
  <si>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</si>
  <si>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</si>
  <si>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</si>
  <si>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</si>
  <si>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</si>
  <si>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</si>
  <si>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</si>
  <si>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</si>
  <si>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</si>
  <si>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</si>
  <si>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</si>
  <si>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</si>
  <si>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</si>
  <si>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</si>
  <si>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</si>
  <si>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</si>
  <si>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</si>
  <si>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</si>
  <si>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</si>
  <si>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</si>
  <si>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</si>
  <si>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</si>
  <si>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</si>
  <si>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</si>
  <si>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</si>
  <si>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</si>
  <si>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</si>
  <si>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</si>
  <si>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</si>
  <si>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</si>
  <si>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</si>
  <si>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</si>
  <si>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</si>
  <si>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</si>
  <si>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</si>
  <si>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</si>
  <si>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</si>
  <si>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</si>
  <si>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</si>
  <si>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</si>
  <si>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</si>
  <si>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</si>
  <si>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</si>
  <si>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</si>
  <si>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</si>
  <si>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</si>
  <si>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</si>
  <si>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</si>
  <si>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</si>
  <si>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</si>
  <si>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</si>
  <si>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</si>
  <si>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</si>
  <si>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</si>
  <si>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</si>
  <si>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</si>
  <si>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</si>
  <si>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</si>
  <si>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</si>
  <si>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</si>
  <si>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</si>
  <si>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</si>
  <si>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</si>
  <si>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</si>
  <si>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</si>
  <si>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</si>
  <si>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</si>
  <si>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</si>
  <si>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</si>
  <si>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</si>
  <si>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</si>
  <si>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</si>
  <si>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</si>
  <si>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</si>
  <si>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</si>
  <si>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</si>
  <si>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</si>
  <si>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</si>
  <si>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</si>
  <si>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</si>
  <si>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</si>
  <si>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</si>
  <si>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</si>
  <si>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</si>
  <si>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</si>
  <si>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</si>
  <si>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</si>
  <si>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</si>
  <si>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</si>
  <si>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</si>
  <si>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</si>
  <si>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</si>
  <si>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</si>
  <si>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</si>
  <si>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</si>
  <si>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</si>
  <si>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</si>
  <si>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</si>
  <si>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</si>
  <si>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</si>
  <si>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</si>
  <si>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</si>
  <si>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</si>
  <si>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</si>
  <si>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</si>
  <si>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</si>
  <si>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</si>
  <si>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</si>
  <si>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</si>
  <si>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</si>
  <si>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</si>
  <si>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</si>
  <si>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</si>
  <si>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</si>
  <si>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</si>
  <si>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</si>
  <si>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</si>
  <si>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</si>
  <si>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</si>
  <si>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</si>
  <si>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</si>
  <si>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</si>
  <si>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</si>
  <si>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</si>
  <si>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</si>
  <si>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</si>
  <si>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</si>
  <si>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</si>
  <si>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</si>
  <si>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</si>
  <si>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</si>
  <si>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</si>
  <si>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</si>
  <si>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</si>
  <si>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</si>
  <si>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</si>
  <si>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</si>
  <si>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</si>
  <si>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</si>
  <si>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</si>
  <si>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</si>
  <si>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</si>
  <si>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</si>
  <si>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</si>
  <si>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</si>
  <si>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</si>
  <si>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</si>
  <si>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</si>
  <si>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</si>
  <si>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</si>
  <si>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</si>
  <si>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</si>
  <si>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</si>
  <si>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</si>
  <si>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</si>
  <si>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</si>
  <si>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</si>
  <si>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</si>
  <si>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</si>
  <si>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</si>
  <si>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</si>
  <si>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</si>
  <si>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</si>
  <si>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</si>
  <si>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</si>
  <si>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</si>
  <si>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</si>
  <si>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</si>
  <si>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</si>
  <si>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</si>
  <si>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</si>
  <si>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</si>
  <si>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</si>
  <si>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</si>
  <si>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</si>
  <si>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</si>
  <si>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</si>
  <si>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</si>
  <si>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</si>
  <si>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</si>
  <si>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</si>
  <si>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</si>
  <si>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</si>
  <si>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</si>
  <si>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</si>
  <si>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</si>
  <si>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</si>
  <si>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</si>
  <si>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</si>
  <si>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</si>
  <si>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</si>
  <si>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</si>
  <si>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</si>
  <si>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</si>
  <si>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</si>
  <si>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</si>
  <si>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</si>
  <si>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</si>
  <si>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</si>
  <si>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</si>
  <si>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</si>
  <si>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</si>
  <si>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</si>
  <si>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</si>
  <si>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</si>
  <si>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</si>
  <si>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</si>
  <si>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</si>
  <si>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</si>
  <si>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</si>
  <si>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</si>
  <si>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</si>
  <si>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</si>
  <si>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</si>
  <si>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</si>
  <si>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</si>
  <si>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</si>
  <si>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</si>
  <si>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</si>
  <si>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</si>
  <si>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</si>
  <si>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</si>
  <si>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</si>
  <si>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</si>
  <si>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</si>
  <si>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</si>
  <si>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</si>
  <si>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</si>
  <si>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</si>
  <si>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</si>
  <si>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</si>
  <si>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</si>
  <si>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</si>
  <si>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</si>
  <si>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</si>
  <si>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</si>
  <si>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</si>
  <si>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</si>
  <si>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</si>
  <si>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</si>
  <si>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</si>
  <si>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</si>
  <si>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</si>
  <si>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</si>
  <si>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</si>
  <si>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</si>
  <si>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</si>
  <si>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</si>
  <si>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</si>
  <si>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</si>
  <si>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</si>
  <si>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</si>
  <si>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</si>
  <si>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</si>
  <si>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</si>
  <si>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</si>
  <si>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</si>
  <si>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</si>
  <si>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</si>
  <si>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</si>
  <si>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</si>
  <si>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</si>
  <si>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</si>
  <si>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</si>
  <si>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</si>
  <si>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</si>
  <si>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</si>
  <si>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</si>
  <si>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</si>
  <si>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</si>
  <si>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</si>
  <si>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</si>
  <si>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</si>
  <si>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</si>
  <si>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</si>
  <si>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</si>
  <si>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</si>
  <si>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</si>
  <si>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</si>
  <si>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</si>
  <si>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</si>
  <si>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</si>
  <si>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</si>
  <si>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</si>
  <si>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</si>
  <si>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</si>
  <si>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</si>
  <si>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</si>
  <si>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</si>
  <si>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</si>
  <si>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</si>
  <si>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</si>
  <si>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</si>
  <si>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</si>
  <si>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</si>
  <si>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</si>
  <si>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</si>
  <si>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</si>
  <si>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</si>
  <si>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</si>
  <si>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</si>
  <si>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</si>
  <si>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</si>
  <si>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</si>
  <si>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</si>
  <si>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</si>
  <si>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</si>
  <si>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</si>
  <si>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</si>
  <si>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</si>
  <si>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</si>
  <si>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</si>
  <si>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</si>
  <si>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</si>
  <si>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</si>
  <si>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</si>
  <si>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</si>
  <si>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</si>
  <si>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</si>
  <si>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</si>
  <si>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</si>
  <si>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</si>
  <si>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</si>
  <si>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</si>
  <si>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</si>
  <si>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</si>
  <si>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</si>
  <si>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</si>
  <si>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</si>
  <si>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</si>
  <si>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</si>
  <si>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</si>
  <si>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</si>
  <si>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</si>
  <si>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</si>
  <si>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</si>
  <si>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</si>
  <si>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</si>
  <si>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</si>
  <si>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</si>
  <si>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</si>
  <si>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</si>
  <si>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</si>
  <si>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</si>
  <si>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</si>
  <si>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</si>
  <si>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</si>
  <si>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</si>
  <si>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</si>
  <si>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</si>
  <si>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</si>
  <si>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</si>
  <si>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</si>
  <si>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</si>
  <si>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</si>
  <si>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</si>
  <si>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</si>
  <si>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</si>
  <si>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</si>
  <si>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</si>
  <si>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</si>
  <si>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</si>
  <si>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</si>
  <si>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</si>
  <si>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</si>
  <si>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</si>
  <si>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</si>
  <si>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</si>
  <si>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</si>
  <si>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</si>
  <si>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</si>
  <si>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</si>
  <si>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</si>
  <si>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</si>
  <si>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</si>
  <si>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</si>
  <si>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</si>
  <si>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</si>
  <si>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</si>
  <si>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</si>
  <si>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</si>
  <si>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</si>
  <si>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</si>
  <si>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</si>
  <si>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</si>
  <si>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</si>
  <si>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</si>
  <si>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</si>
  <si>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</si>
  <si>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</si>
  <si>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</si>
  <si>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</si>
  <si>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</si>
  <si>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</si>
  <si>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</si>
  <si>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</si>
  <si>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</si>
  <si>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</si>
  <si>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</si>
  <si>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</si>
  <si>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</si>
  <si>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</si>
  <si>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</si>
  <si>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</si>
  <si>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</si>
  <si>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</si>
  <si>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</si>
  <si>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</si>
  <si>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</si>
  <si>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</si>
  <si>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</si>
  <si>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</si>
  <si>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</si>
  <si>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</si>
  <si>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</si>
  <si>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</si>
  <si>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</si>
  <si>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</si>
  <si>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</si>
  <si>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</si>
  <si>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</si>
  <si>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</si>
  <si>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</si>
  <si>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</si>
  <si>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</si>
  <si>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</si>
  <si>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</si>
  <si>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</si>
  <si>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</si>
  <si>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</si>
  <si>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</si>
  <si>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</si>
  <si>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</si>
  <si>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</si>
  <si>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</si>
  <si>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</si>
  <si>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</si>
  <si>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</si>
  <si>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</si>
  <si>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</si>
  <si>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</si>
  <si>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</si>
  <si>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</si>
  <si>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</si>
  <si>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</si>
  <si>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</si>
  <si>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</si>
  <si>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</si>
  <si>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</si>
  <si>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</si>
  <si>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</si>
  <si>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</si>
  <si>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</si>
  <si>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</si>
  <si>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</si>
  <si>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</si>
  <si>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</si>
  <si>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</si>
  <si>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</si>
  <si>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</si>
  <si>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</si>
  <si>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</si>
  <si>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</si>
  <si>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</si>
  <si>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</si>
  <si>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</si>
  <si>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</si>
  <si>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</si>
  <si>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</si>
  <si>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</si>
  <si>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</si>
  <si>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</si>
  <si>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</si>
  <si>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</si>
  <si>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</si>
  <si>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</si>
  <si>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</si>
  <si>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</si>
  <si>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</si>
  <si>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</si>
  <si>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</si>
  <si>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</si>
  <si>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</si>
  <si>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</si>
  <si>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</si>
  <si>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</si>
  <si>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</si>
  <si>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</si>
  <si>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</si>
  <si>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</si>
  <si>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</si>
  <si>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</si>
  <si>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</si>
  <si>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</si>
  <si>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</si>
  <si>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</si>
  <si>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</si>
  <si>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</si>
  <si>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</si>
  <si>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</si>
  <si>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</si>
  <si>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</si>
  <si>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</si>
  <si>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</si>
  <si>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</si>
  <si>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</si>
  <si>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</si>
  <si>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</si>
  <si>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</si>
  <si>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</si>
  <si>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</si>
  <si>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</si>
  <si>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</si>
  <si>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</si>
  <si>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</si>
  <si>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</si>
  <si>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</si>
  <si>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</si>
  <si>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</si>
  <si>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</si>
  <si>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</si>
  <si>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</si>
  <si>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</si>
  <si>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</si>
  <si>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</si>
  <si>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</si>
  <si>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</si>
  <si>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</si>
  <si>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</si>
  <si>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</si>
  <si>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</si>
  <si>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</si>
  <si>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</si>
  <si>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</si>
  <si>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</si>
  <si>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</si>
  <si>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</si>
  <si>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</si>
  <si>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</si>
  <si>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</si>
  <si>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</si>
  <si>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</si>
  <si>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</si>
  <si>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</si>
  <si>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</si>
  <si>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</si>
  <si>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</si>
  <si>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</si>
  <si>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</si>
  <si>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</si>
  <si>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</si>
  <si>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</si>
  <si>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</si>
  <si>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</si>
  <si>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</si>
  <si>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</si>
  <si>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</si>
  <si>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</si>
  <si>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</si>
  <si>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</si>
  <si>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</si>
  <si>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</si>
  <si>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</si>
  <si>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</si>
  <si>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</si>
  <si>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</si>
  <si>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</si>
  <si>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</si>
  <si>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</si>
  <si>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</si>
  <si>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</si>
  <si>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</si>
  <si>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</si>
  <si>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</si>
  <si>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</si>
  <si>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</si>
  <si>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</si>
  <si>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</si>
  <si>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</si>
  <si>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</si>
  <si>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</si>
  <si>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</si>
  <si>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</si>
  <si>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</si>
  <si>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</si>
  <si>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</si>
  <si>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</si>
  <si>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</si>
  <si>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</si>
  <si>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</si>
  <si>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</si>
  <si>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</si>
  <si>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</si>
  <si>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</si>
  <si>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</si>
  <si>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</si>
  <si>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</si>
  <si>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</si>
  <si>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</si>
  <si>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</si>
  <si>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</si>
  <si>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</si>
  <si>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</si>
  <si>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</si>
  <si>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</si>
  <si>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</si>
  <si>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</si>
  <si>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</si>
  <si>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</si>
  <si>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</si>
  <si>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</si>
  <si>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</si>
  <si>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</si>
  <si>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</si>
  <si>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</si>
  <si>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</si>
  <si>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</si>
  <si>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</si>
  <si>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</si>
  <si>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</si>
  <si>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</si>
  <si>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</si>
  <si>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</si>
  <si>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</si>
  <si>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</si>
  <si>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</si>
  <si>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</si>
  <si>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</si>
  <si>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</si>
  <si>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</si>
  <si>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</si>
  <si>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</si>
  <si>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</si>
  <si>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</si>
  <si>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</si>
  <si>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</si>
  <si>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</si>
  <si>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</si>
  <si>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</si>
  <si>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</si>
  <si>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</si>
  <si>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</si>
  <si>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</si>
  <si>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</si>
  <si>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</si>
  <si>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</si>
  <si>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</si>
  <si>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</si>
  <si>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</si>
  <si>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</si>
  <si>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</si>
  <si>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</si>
  <si>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</si>
  <si>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</si>
  <si>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</si>
  <si>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</si>
  <si>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</si>
  <si>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</si>
  <si>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</si>
  <si>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</si>
  <si>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</si>
  <si>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</si>
  <si>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</si>
  <si>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</si>
  <si>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</si>
  <si>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</si>
  <si>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</si>
  <si>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</si>
  <si>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</si>
  <si>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</si>
  <si>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</si>
  <si>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</si>
  <si>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</si>
  <si>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</si>
  <si>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</si>
  <si>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</si>
  <si>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</si>
  <si>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</si>
  <si>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</si>
  <si>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</si>
  <si>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</si>
  <si>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</si>
  <si>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</si>
  <si>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</si>
  <si>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</si>
  <si>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</si>
  <si>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</si>
  <si>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</si>
  <si>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</si>
  <si>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</si>
  <si>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</si>
  <si>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</si>
  <si>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</si>
  <si>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</si>
  <si>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</si>
  <si>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</si>
  <si>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</si>
  <si>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</si>
  <si>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</si>
  <si>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</si>
  <si>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</si>
  <si>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</si>
  <si>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</si>
  <si>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</si>
  <si>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</si>
  <si>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</si>
  <si>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</si>
  <si>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</si>
  <si>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</si>
  <si>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</si>
  <si>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</si>
  <si>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</si>
  <si>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</si>
  <si>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</si>
  <si>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</si>
  <si>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</si>
  <si>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</si>
  <si>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</si>
  <si>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</si>
  <si>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</si>
  <si>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</si>
  <si>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</si>
  <si>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</si>
  <si>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</si>
  <si>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</si>
  <si>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</si>
  <si>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</si>
  <si>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</si>
  <si>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</si>
  <si>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</si>
  <si>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</si>
  <si>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</si>
  <si>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</si>
  <si>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</si>
  <si>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</si>
  <si>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</si>
  <si>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</si>
  <si>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</si>
  <si>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</si>
  <si>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</si>
  <si>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</si>
  <si>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</si>
  <si>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</si>
  <si>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</si>
  <si>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</si>
  <si>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</si>
  <si>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</si>
  <si>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</si>
  <si>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</si>
  <si>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</si>
  <si>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</si>
  <si>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</si>
  <si>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</si>
  <si>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</si>
  <si>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</si>
  <si>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</si>
  <si>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</si>
  <si>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</si>
  <si>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</si>
  <si>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</si>
  <si>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</si>
  <si>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</si>
  <si>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</si>
  <si>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</si>
  <si>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</si>
  <si>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</si>
  <si>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</si>
  <si>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</si>
  <si>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</si>
  <si>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</si>
  <si>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</si>
  <si>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</si>
  <si>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</si>
  <si>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</si>
  <si>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</si>
  <si>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</si>
  <si>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</si>
  <si>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</si>
  <si>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</si>
  <si>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</si>
  <si>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</si>
  <si>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</si>
  <si>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</si>
  <si>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</si>
  <si>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</si>
  <si>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</si>
  <si>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</si>
  <si>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</si>
  <si>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</si>
  <si>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</si>
  <si>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</si>
  <si>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</si>
  <si>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</si>
  <si>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</si>
  <si>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</si>
  <si>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</si>
  <si>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</si>
  <si>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</si>
  <si>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</si>
  <si>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</si>
  <si>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</si>
  <si>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</si>
  <si>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</si>
  <si>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</si>
  <si>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</si>
  <si>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</si>
  <si>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</si>
  <si>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</si>
  <si>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</si>
  <si>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</si>
  <si>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</si>
  <si>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</si>
  <si>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</si>
  <si>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</si>
  <si>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</si>
  <si>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</si>
  <si>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</si>
  <si>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</si>
  <si>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</si>
  <si>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</si>
  <si>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</si>
  <si>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</si>
  <si>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</si>
  <si>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</si>
  <si>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</si>
  <si>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</si>
  <si>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</si>
  <si>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</si>
  <si>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</si>
  <si>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</si>
  <si>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</si>
  <si>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</si>
  <si>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</si>
  <si>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</si>
  <si>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</si>
  <si>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</si>
  <si>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</si>
  <si>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</si>
  <si>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</si>
  <si>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</si>
  <si>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</si>
  <si>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</si>
  <si>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</si>
  <si>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</si>
  <si>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</si>
  <si>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</si>
  <si>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</si>
  <si>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</si>
  <si>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</si>
  <si>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</si>
  <si>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</si>
  <si>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</si>
  <si>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</si>
  <si>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</si>
  <si>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</si>
  <si>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</si>
  <si>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</si>
  <si>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</si>
  <si>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</si>
  <si>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</si>
  <si>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</si>
  <si>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</si>
  <si>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</si>
  <si>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</si>
  <si>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</si>
  <si>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</si>
  <si>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</si>
  <si>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</si>
  <si>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</si>
  <si>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</si>
  <si>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</si>
  <si>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</si>
  <si>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</si>
  <si>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</si>
  <si>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</si>
  <si>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</si>
  <si>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</si>
  <si>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</si>
  <si>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</si>
  <si>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</si>
  <si>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</si>
  <si>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</si>
  <si>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</si>
  <si>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</si>
  <si>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</si>
  <si>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</si>
  <si>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</si>
  <si>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</si>
  <si>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</si>
  <si>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</si>
  <si>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</si>
  <si>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</si>
  <si>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</si>
  <si>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</si>
  <si>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</si>
  <si>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</si>
  <si>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</si>
  <si>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</si>
  <si>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</si>
  <si>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</si>
  <si>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</si>
  <si>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</si>
  <si>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</si>
  <si>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</si>
  <si>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</si>
  <si>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</si>
  <si>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</si>
  <si>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</si>
  <si>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</si>
  <si>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</si>
  <si>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</si>
  <si>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</si>
  <si>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</si>
  <si>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</si>
  <si>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</si>
  <si>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</si>
  <si>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</si>
  <si>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</si>
  <si>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</si>
  <si>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</si>
  <si>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</si>
  <si>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</si>
  <si>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</si>
  <si>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</si>
  <si>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</si>
  <si>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</si>
  <si>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</si>
  <si>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</si>
  <si>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</si>
  <si>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</si>
  <si>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</si>
  <si>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</si>
  <si>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</si>
  <si>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</si>
  <si>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</si>
  <si>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</si>
  <si>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</si>
  <si>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</si>
  <si>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</si>
  <si>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</si>
  <si>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</si>
  <si>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</si>
  <si>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</si>
  <si>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</si>
  <si>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</si>
  <si>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</si>
  <si>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</si>
  <si>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</si>
  <si>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</si>
  <si>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</si>
  <si>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</si>
  <si>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</si>
  <si>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</si>
  <si>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</si>
  <si>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</si>
  <si>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</si>
  <si>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</si>
  <si>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</si>
  <si>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</si>
  <si>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</si>
  <si>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</si>
  <si>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</si>
  <si>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</si>
  <si>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</si>
  <si>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</si>
  <si>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</si>
  <si>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</si>
  <si>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</si>
  <si>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</si>
  <si>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</si>
  <si>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</si>
  <si>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</si>
  <si>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</si>
  <si>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</si>
  <si>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</si>
  <si>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</si>
  <si>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</si>
  <si>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</si>
  <si>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</si>
  <si>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</si>
  <si>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</si>
  <si>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</si>
  <si>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</si>
  <si>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</si>
  <si>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</si>
  <si>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</si>
  <si>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</si>
  <si>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</si>
  <si>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</si>
  <si>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</si>
  <si>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</si>
  <si>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</si>
  <si>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</si>
  <si>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</si>
  <si>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</si>
  <si>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</si>
  <si>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</si>
  <si>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</si>
  <si>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</si>
  <si>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</si>
  <si>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</si>
  <si>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</si>
  <si>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</si>
  <si>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</si>
  <si>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</si>
  <si>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</si>
  <si>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</si>
  <si>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</si>
  <si>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</si>
  <si>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</si>
  <si>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</si>
  <si>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</si>
  <si>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</si>
  <si>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</si>
  <si>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</si>
  <si>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</si>
  <si>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</si>
  <si>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</si>
  <si>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</si>
  <si>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</si>
  <si>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</si>
  <si>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</si>
  <si>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</si>
  <si>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</si>
  <si>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</si>
  <si>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</si>
  <si>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</si>
  <si>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</si>
  <si>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</si>
  <si>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</si>
  <si>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</si>
  <si>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</si>
  <si>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</si>
  <si>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</si>
  <si>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</si>
  <si>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</si>
  <si>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</si>
  <si>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</si>
  <si>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</si>
  <si>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</si>
  <si>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</si>
  <si>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</si>
  <si>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</si>
  <si>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</si>
  <si>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</si>
  <si>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</si>
  <si>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</si>
  <si>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</si>
  <si>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</si>
  <si>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</si>
  <si>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</si>
  <si>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</si>
  <si>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</si>
  <si>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</si>
  <si>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</si>
  <si>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</si>
  <si>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</si>
  <si>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</si>
  <si>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</si>
  <si>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</si>
  <si>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</si>
  <si>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</si>
  <si>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</si>
  <si>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</si>
  <si>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</si>
  <si>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</si>
  <si>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</si>
  <si>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</si>
  <si>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</si>
  <si>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</si>
  <si>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</si>
  <si>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</si>
  <si>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</si>
  <si>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</si>
  <si>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</si>
  <si>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</si>
  <si>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</si>
  <si>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</si>
  <si>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</si>
  <si>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</si>
  <si>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</si>
  <si>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</si>
  <si>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</si>
  <si>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</si>
  <si>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</si>
  <si>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</si>
  <si>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</si>
  <si>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</si>
  <si>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</si>
  <si>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</si>
  <si>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</si>
  <si>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</si>
  <si>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</si>
  <si>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</si>
  <si>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</si>
  <si>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</si>
  <si>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</si>
  <si>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</si>
  <si>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</si>
  <si>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</si>
  <si>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</si>
  <si>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</si>
  <si>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</si>
  <si>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</si>
  <si>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</si>
  <si>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</si>
  <si>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</si>
  <si>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</si>
  <si>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</si>
  <si>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</si>
  <si>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</si>
  <si>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</si>
  <si>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</si>
  <si>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</si>
  <si>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</si>
  <si>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</si>
  <si>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</si>
  <si>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</si>
  <si>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</si>
  <si>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</si>
  <si>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</si>
  <si>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</si>
  <si>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</si>
  <si>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</si>
  <si>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</si>
  <si>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</si>
  <si>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</si>
  <si>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</si>
  <si>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</si>
  <si>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</si>
  <si>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</si>
  <si>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</si>
  <si>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</si>
  <si>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</si>
  <si>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</si>
  <si>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</si>
  <si>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</si>
  <si>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</si>
  <si>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</si>
  <si>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</si>
  <si>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</si>
  <si>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</si>
  <si>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</si>
  <si>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</si>
  <si>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</si>
  <si>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</si>
  <si>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</si>
  <si>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</si>
  <si>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</si>
  <si>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</si>
  <si>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</si>
  <si>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</si>
  <si>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</si>
  <si>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</si>
  <si>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</si>
  <si>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</si>
  <si>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</si>
  <si>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</si>
  <si>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</si>
  <si>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</si>
  <si>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</si>
  <si>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</si>
  <si>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</si>
  <si>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</si>
  <si>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</si>
  <si>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</si>
  <si>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</si>
  <si>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</si>
  <si>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</si>
  <si>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</si>
  <si>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</si>
  <si>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</si>
  <si>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</si>
  <si>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</si>
  <si>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</si>
  <si>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</si>
  <si>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</si>
  <si>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</si>
  <si>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</si>
  <si>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</si>
  <si>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</si>
  <si>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</si>
  <si>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</si>
  <si>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</si>
  <si>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</si>
  <si>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</si>
  <si>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</si>
  <si>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</si>
  <si>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</si>
  <si>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</si>
  <si>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</si>
  <si>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</si>
  <si>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</si>
  <si>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</si>
  <si>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</si>
  <si>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</si>
  <si>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</si>
  <si>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</si>
  <si>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</si>
  <si>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</si>
  <si>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</si>
  <si>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</si>
  <si>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</si>
  <si>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</si>
  <si>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</si>
  <si>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</si>
  <si>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</si>
  <si>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</si>
  <si>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</si>
  <si>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</si>
  <si>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</si>
  <si>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</si>
  <si>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</si>
  <si>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</si>
  <si>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</si>
  <si>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</si>
  <si>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</si>
  <si>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</si>
  <si>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</si>
  <si>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</si>
  <si>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</si>
  <si>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</si>
  <si>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</si>
  <si>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</si>
  <si>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</si>
  <si>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</si>
  <si>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</si>
  <si>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</si>
  <si>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</si>
  <si>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</si>
  <si>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</si>
  <si>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</si>
  <si>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</si>
  <si>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</si>
  <si>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</si>
  <si>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</si>
  <si>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</si>
  <si>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</si>
  <si>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</si>
  <si>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</si>
  <si>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</si>
  <si>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</si>
  <si>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</si>
  <si>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</si>
  <si>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</si>
  <si>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</si>
  <si>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</si>
  <si>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</si>
  <si>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</si>
  <si>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</si>
  <si>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</si>
  <si>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</si>
  <si>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</si>
  <si>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</si>
  <si>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</si>
  <si>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</si>
  <si>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</si>
  <si>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</si>
  <si>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</si>
  <si>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</si>
  <si>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</si>
  <si>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</si>
  <si>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</si>
  <si>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</si>
  <si>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</si>
  <si>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</si>
  <si>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</si>
  <si>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</si>
  <si>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</si>
  <si>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</si>
  <si>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</si>
  <si>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</si>
  <si>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</si>
  <si>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</si>
  <si>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</si>
  <si>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</si>
  <si>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</si>
  <si>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</si>
  <si>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</si>
  <si>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</si>
  <si>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</si>
  <si>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</si>
  <si>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</si>
  <si>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</si>
  <si>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</si>
  <si>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</si>
  <si>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</si>
  <si>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</si>
  <si>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</si>
  <si>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</si>
  <si>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</si>
  <si>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</si>
  <si>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</si>
  <si>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</si>
  <si>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</si>
  <si>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</si>
  <si>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</si>
  <si>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</si>
  <si>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</si>
  <si>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</si>
  <si>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</si>
  <si>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</si>
  <si>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</si>
  <si>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</si>
  <si>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</si>
  <si>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</si>
  <si>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</si>
  <si>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</si>
  <si>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</si>
  <si>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</si>
  <si>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</si>
  <si>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</si>
  <si>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</si>
  <si>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</si>
  <si>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</si>
  <si>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</si>
  <si>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</si>
  <si>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</si>
  <si>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</si>
  <si>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</si>
  <si>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</si>
  <si>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</si>
  <si>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</si>
  <si>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</si>
  <si>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</si>
  <si>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</si>
  <si>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</si>
  <si>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</si>
  <si>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</si>
  <si>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</si>
  <si>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</si>
  <si>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</si>
  <si>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</si>
  <si>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</si>
  <si>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</si>
  <si>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</si>
  <si>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</si>
  <si>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</si>
  <si>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</si>
  <si>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</si>
  <si>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</si>
  <si>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</si>
  <si>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</si>
  <si>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</si>
  <si>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</si>
  <si>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</si>
  <si>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</si>
  <si>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</si>
  <si>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</si>
  <si>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</si>
  <si>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</si>
  <si>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</si>
  <si>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</si>
  <si>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</si>
  <si>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</si>
  <si>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</si>
  <si>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</si>
  <si>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</si>
  <si>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</si>
  <si>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</si>
  <si>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</si>
  <si>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</si>
  <si>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</si>
  <si>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</si>
  <si>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</si>
  <si>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</si>
  <si>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</si>
  <si>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</si>
  <si>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</si>
  <si>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</si>
  <si>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</si>
  <si>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</si>
  <si>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</si>
  <si>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</si>
  <si>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</si>
  <si>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</si>
  <si>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</si>
  <si>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</si>
  <si>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</si>
  <si>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</si>
  <si>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</si>
  <si>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</si>
  <si>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</si>
  <si>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</si>
  <si>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</si>
  <si>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</si>
  <si>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</si>
  <si>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</si>
  <si>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</si>
  <si>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</si>
  <si>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</si>
  <si>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</si>
  <si>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</si>
  <si>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</si>
  <si>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</si>
  <si>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</si>
  <si>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</si>
  <si>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</si>
  <si>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</si>
  <si>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</si>
  <si>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</si>
  <si>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</si>
  <si>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</si>
  <si>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</si>
  <si>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</si>
  <si>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</si>
  <si>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</si>
  <si>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</si>
  <si>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</si>
  <si>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</si>
  <si>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</si>
  <si>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</si>
  <si>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</si>
  <si>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</si>
  <si>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</si>
  <si>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</si>
  <si>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</si>
  <si>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</si>
  <si>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</si>
  <si>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</si>
  <si>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</si>
  <si>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</si>
  <si>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</si>
  <si>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</si>
  <si>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</si>
  <si>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</si>
  <si>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</si>
  <si>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</si>
  <si>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</si>
  <si>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</si>
  <si>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</si>
  <si>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</si>
  <si>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</si>
  <si>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</si>
  <si>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</si>
  <si>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</si>
  <si>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</si>
  <si>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</si>
  <si>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</si>
  <si>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</si>
  <si>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</si>
  <si>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</si>
  <si>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</si>
  <si>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</si>
  <si>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</si>
  <si>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</si>
  <si>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</si>
  <si>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</si>
  <si>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</si>
  <si>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</si>
  <si>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</si>
  <si>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</si>
  <si>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</si>
  <si>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</si>
  <si>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</si>
  <si>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</si>
  <si>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</si>
  <si>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</si>
  <si>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</si>
  <si>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</si>
  <si>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</si>
  <si>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</si>
  <si>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</si>
  <si>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</si>
  <si>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</si>
  <si>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</si>
  <si>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</si>
  <si>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</si>
  <si>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</si>
  <si>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</si>
  <si>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</si>
  <si>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</si>
  <si>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</si>
  <si>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</si>
  <si>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</si>
  <si>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</si>
  <si>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</si>
  <si>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</si>
  <si>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</si>
  <si>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</si>
  <si>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</si>
  <si>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</si>
  <si>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</si>
  <si>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</si>
  <si>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</si>
  <si>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</si>
  <si>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</si>
  <si>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</si>
  <si>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</si>
  <si>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</si>
  <si>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</si>
  <si>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</si>
  <si>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</si>
  <si>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</si>
  <si>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</si>
  <si>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</si>
  <si>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</si>
  <si>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</si>
  <si>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</si>
  <si>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</si>
  <si>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</si>
  <si>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</si>
  <si>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</si>
  <si>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</si>
  <si>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</si>
  <si>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</si>
  <si>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</si>
  <si>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</si>
  <si>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</si>
  <si>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</si>
  <si>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</si>
  <si>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</si>
  <si>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</si>
  <si>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</si>
  <si>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</si>
  <si>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</si>
  <si>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</si>
  <si>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</si>
  <si>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</si>
  <si>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</si>
  <si>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</si>
  <si>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</si>
  <si>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</si>
  <si>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</si>
  <si>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</si>
  <si>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</si>
  <si>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</si>
  <si>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</si>
  <si>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</si>
  <si>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</si>
  <si>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</si>
  <si>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</si>
  <si>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</si>
  <si>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</si>
  <si>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</si>
  <si>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</si>
  <si>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</si>
  <si>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</si>
  <si>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</si>
  <si>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</si>
  <si>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</si>
  <si>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</si>
  <si>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</si>
  <si>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</si>
  <si>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</si>
  <si>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</si>
  <si>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</si>
  <si>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</si>
  <si>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</si>
  <si>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</si>
  <si>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</si>
  <si>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</si>
  <si>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</si>
  <si>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</si>
  <si>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</si>
  <si>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</si>
  <si>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</si>
  <si>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</si>
  <si>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</si>
  <si>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</si>
  <si>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</si>
  <si>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</si>
  <si>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</si>
  <si>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</si>
  <si>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</si>
  <si>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</si>
  <si>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</si>
  <si>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</si>
  <si>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</si>
  <si>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</si>
  <si>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</si>
  <si>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</si>
  <si>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</si>
  <si>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</si>
  <si>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</si>
  <si>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</si>
  <si>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</si>
  <si>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</si>
  <si>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</si>
  <si>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</si>
  <si>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</si>
  <si>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</si>
  <si>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</si>
  <si>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</si>
  <si>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</si>
  <si>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</si>
  <si>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</si>
  <si>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</si>
  <si>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</si>
  <si>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</si>
  <si>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</si>
  <si>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</si>
  <si>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</si>
  <si>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</si>
  <si>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</si>
  <si>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</si>
  <si>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</si>
  <si>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</si>
  <si>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</si>
  <si>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</si>
  <si>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</si>
  <si>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</si>
  <si>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</si>
  <si>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</si>
  <si>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</si>
  <si>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</si>
  <si>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</si>
  <si>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</si>
  <si>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</si>
  <si>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</si>
  <si>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</si>
  <si>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</si>
  <si>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</si>
  <si>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</si>
  <si>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</si>
  <si>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</si>
  <si>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</si>
  <si>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</si>
  <si>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</si>
  <si>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</si>
  <si>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</si>
  <si>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</si>
  <si>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</si>
  <si>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</si>
  <si>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</si>
  <si>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</si>
  <si>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</si>
  <si>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</si>
  <si>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</si>
  <si>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</si>
  <si>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</si>
  <si>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</si>
  <si>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</si>
  <si>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</si>
  <si>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</si>
  <si>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</si>
  <si>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</si>
  <si>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</si>
  <si>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</si>
  <si>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</si>
  <si>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</si>
  <si>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</si>
  <si>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</si>
  <si>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</si>
  <si>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</si>
  <si>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</si>
  <si>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</si>
  <si>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</si>
  <si>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</si>
  <si>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</si>
  <si>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</si>
  <si>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</si>
  <si>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</si>
  <si>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</si>
  <si>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</si>
  <si>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</si>
  <si>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</si>
  <si>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</si>
  <si>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</si>
  <si>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</si>
  <si>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</si>
  <si>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</si>
  <si>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</si>
  <si>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</si>
  <si>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</si>
  <si>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</si>
  <si>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</si>
  <si>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</si>
  <si>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</si>
  <si>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</si>
  <si>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</si>
  <si>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</si>
  <si>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</si>
  <si>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</si>
  <si>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</si>
  <si>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</si>
  <si>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</si>
  <si>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</si>
  <si>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</si>
  <si>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</si>
  <si>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</si>
  <si>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</si>
  <si>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</si>
  <si>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</si>
  <si>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</si>
  <si>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</si>
  <si>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</si>
  <si>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</si>
  <si>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</si>
  <si>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</si>
  <si>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</si>
  <si>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</si>
  <si>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</si>
  <si>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</si>
  <si>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</si>
  <si>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</si>
  <si>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</si>
  <si>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</si>
  <si>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</si>
  <si>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</si>
  <si>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</si>
  <si>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</si>
  <si>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</si>
  <si>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</si>
  <si>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</si>
  <si>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</si>
  <si>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</si>
  <si>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</si>
  <si>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</si>
  <si>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</si>
  <si>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</si>
  <si>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</si>
  <si>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</si>
  <si>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</si>
  <si>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</si>
  <si>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</si>
  <si>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</si>
  <si>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</si>
  <si>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</si>
  <si>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</si>
  <si>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</si>
  <si>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</si>
  <si>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</si>
  <si>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</si>
  <si>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</si>
  <si>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</si>
  <si>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</si>
  <si>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</si>
  <si>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</si>
  <si>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</si>
  <si>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</si>
  <si>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</si>
  <si>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</si>
  <si>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</si>
  <si>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</si>
  <si>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</si>
  <si>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</si>
  <si>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</si>
  <si>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</si>
  <si>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</si>
  <si>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</si>
  <si>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</si>
  <si>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</si>
  <si>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</si>
  <si>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</si>
  <si>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</si>
  <si>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</si>
  <si>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</si>
  <si>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</si>
  <si>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</si>
  <si>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</si>
  <si>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</si>
  <si>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</si>
  <si>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</si>
  <si>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</si>
  <si>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</si>
  <si>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</si>
  <si>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</si>
  <si>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</si>
  <si>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</si>
  <si>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</si>
  <si>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</si>
  <si>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</si>
  <si>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</si>
  <si>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</si>
  <si>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</si>
  <si>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</si>
  <si>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</si>
  <si>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</si>
  <si>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</si>
  <si>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</si>
  <si>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</si>
  <si>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</si>
  <si>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</si>
  <si>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</si>
  <si>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</si>
  <si>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</si>
  <si>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</si>
  <si>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</si>
  <si>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</si>
  <si>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</si>
  <si>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</si>
  <si>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</si>
  <si>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</si>
  <si>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</si>
  <si>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</si>
  <si>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</si>
  <si>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</si>
  <si>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</si>
  <si>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</si>
  <si>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</si>
  <si>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</si>
  <si>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</si>
  <si>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</si>
  <si>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</si>
  <si>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</si>
  <si>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</si>
  <si>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</si>
  <si>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</si>
  <si>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</si>
  <si>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</si>
  <si>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</si>
  <si>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</si>
  <si>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</si>
  <si>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</si>
  <si>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</si>
  <si>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</si>
  <si>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</si>
  <si>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</si>
  <si>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</si>
  <si>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</si>
  <si>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</si>
  <si>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</si>
  <si>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</si>
  <si>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</si>
  <si>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</si>
  <si>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</si>
  <si>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</si>
  <si>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</si>
  <si>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</si>
  <si>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</si>
  <si>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</si>
  <si>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</si>
  <si>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</si>
  <si>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</si>
  <si>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</si>
  <si>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</si>
  <si>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</si>
  <si>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</si>
  <si>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</si>
  <si>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</si>
  <si>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</si>
  <si>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</si>
  <si>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</si>
  <si>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</si>
  <si>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</si>
  <si>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</si>
  <si>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</si>
  <si>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</si>
  <si>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</si>
  <si>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</si>
  <si>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</si>
  <si>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</si>
  <si>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</si>
  <si>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</si>
  <si>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</si>
  <si>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</si>
  <si>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</si>
  <si>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</si>
  <si>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</si>
  <si>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</si>
  <si>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</si>
  <si>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</si>
  <si>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</si>
  <si>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</si>
  <si>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</si>
  <si>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</si>
  <si>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</si>
  <si>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</si>
  <si>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</si>
  <si>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</si>
  <si>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</si>
  <si>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</si>
  <si>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</si>
  <si>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</si>
  <si>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</si>
  <si>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</si>
  <si>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</si>
  <si>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</si>
  <si>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</si>
  <si>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</si>
  <si>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</si>
  <si>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</si>
  <si>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</si>
  <si>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</si>
  <si>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</si>
  <si>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</si>
  <si>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</si>
  <si>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</si>
  <si>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</si>
  <si>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</si>
  <si>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</si>
  <si>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</si>
  <si>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</si>
  <si>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</si>
  <si>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</si>
  <si>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</si>
  <si>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</si>
  <si>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</si>
  <si>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</si>
  <si>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</si>
  <si>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</si>
  <si>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</si>
  <si>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</si>
  <si>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</si>
  <si>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</si>
  <si>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</si>
  <si>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</si>
  <si>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</si>
  <si>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</si>
  <si>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</si>
  <si>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</si>
  <si>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</si>
  <si>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</si>
  <si>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</si>
  <si>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</si>
  <si>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</si>
  <si>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</si>
  <si>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</si>
  <si>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</si>
  <si>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</si>
  <si>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</si>
  <si>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</si>
  <si>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</si>
  <si>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</si>
  <si>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</si>
  <si>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</si>
  <si>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</si>
  <si>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</si>
  <si>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</si>
  <si>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</si>
  <si>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</si>
  <si>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</si>
  <si>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</si>
  <si>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</si>
  <si>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</si>
  <si>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</si>
  <si>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</si>
  <si>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</si>
  <si>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</si>
  <si>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</si>
  <si>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</si>
  <si>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</si>
  <si>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</si>
  <si>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</si>
  <si>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</si>
  <si>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</si>
  <si>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</si>
  <si>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</si>
  <si>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</si>
  <si>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</si>
  <si>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</si>
  <si>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</si>
  <si>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</si>
  <si>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</si>
  <si>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</si>
  <si>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</si>
  <si>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</si>
  <si>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</si>
  <si>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</si>
  <si>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</si>
  <si>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</si>
  <si>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</si>
  <si>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</si>
  <si>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</si>
  <si>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</si>
  <si>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</si>
  <si>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</si>
  <si>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</si>
  <si>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</si>
  <si>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</si>
  <si>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</si>
  <si>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</si>
  <si>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</si>
  <si>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</si>
  <si>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</si>
  <si>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</si>
  <si>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</si>
  <si>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</si>
  <si>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</si>
  <si>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</si>
  <si>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</si>
  <si>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</si>
  <si>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</si>
  <si>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</si>
  <si>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</si>
  <si>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</si>
  <si>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</si>
  <si>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</si>
  <si>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</si>
  <si>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</si>
  <si>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</si>
  <si>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</si>
  <si>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</si>
  <si>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</si>
  <si>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</si>
  <si>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</si>
  <si>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</si>
  <si>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</si>
  <si>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</si>
  <si>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</si>
  <si>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</si>
  <si>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</si>
  <si>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</si>
  <si>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</si>
  <si>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</si>
  <si>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</si>
  <si>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</si>
  <si>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</si>
  <si>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</si>
  <si>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</si>
  <si>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</si>
  <si>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</si>
  <si>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</si>
  <si>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</si>
  <si>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</si>
  <si>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</si>
  <si>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</si>
  <si>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</si>
  <si>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</si>
  <si>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</si>
  <si>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</si>
  <si>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</si>
  <si>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</si>
  <si>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</si>
  <si>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</si>
  <si>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</si>
  <si>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</si>
  <si>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</si>
  <si>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</si>
  <si>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</si>
  <si>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</si>
  <si>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</si>
  <si>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</si>
  <si>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</si>
  <si>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</si>
  <si>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</si>
  <si>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</si>
  <si>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</si>
  <si>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</si>
  <si>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</si>
  <si>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</si>
  <si>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</si>
  <si>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</si>
  <si>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</si>
  <si>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</si>
  <si>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</si>
  <si>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</si>
  <si>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</si>
  <si>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</si>
  <si>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</si>
  <si>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</si>
  <si>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</si>
  <si>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</si>
  <si>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</si>
  <si>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</si>
  <si>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</si>
  <si>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</si>
  <si>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</si>
  <si>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</si>
  <si>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</si>
  <si>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</si>
  <si>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</si>
  <si>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</si>
  <si>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</si>
  <si>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</si>
  <si>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</si>
  <si>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</si>
  <si>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</si>
  <si>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</si>
  <si>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</si>
  <si>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</si>
  <si>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</si>
  <si>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</si>
  <si>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</si>
  <si>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</si>
  <si>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</si>
  <si>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</si>
  <si>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</si>
  <si>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</si>
  <si>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</si>
  <si>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</si>
  <si>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</si>
  <si>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</si>
  <si>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</si>
  <si>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</si>
  <si>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</si>
  <si>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</si>
  <si>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</si>
  <si>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</si>
  <si>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</si>
  <si>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</si>
  <si>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</si>
  <si>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</si>
  <si>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</si>
  <si>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</si>
  <si>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</si>
  <si>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</si>
  <si>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</si>
  <si>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</si>
  <si>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</si>
  <si>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</si>
  <si>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</si>
  <si>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</si>
  <si>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</si>
  <si>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</si>
  <si>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</si>
  <si>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</si>
  <si>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</si>
  <si>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</si>
  <si>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</si>
  <si>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</si>
  <si>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</si>
  <si>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</si>
  <si>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</si>
  <si>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</si>
  <si>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</si>
  <si>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</si>
  <si>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</si>
  <si>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</si>
  <si>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</si>
  <si>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</si>
  <si>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</si>
  <si>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</si>
  <si>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</si>
  <si>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</si>
  <si>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</si>
  <si>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</si>
  <si>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</si>
  <si>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</si>
  <si>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</si>
  <si>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</si>
  <si>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</si>
  <si>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</si>
  <si>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</si>
  <si>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</si>
  <si>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</si>
  <si>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</si>
  <si>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</si>
  <si>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</si>
  <si>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</si>
  <si>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</si>
  <si>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</si>
  <si>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</si>
  <si>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</si>
  <si>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</si>
  <si>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</si>
  <si>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</si>
  <si>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</si>
  <si>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</si>
  <si>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</si>
  <si>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</si>
  <si>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</si>
  <si>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</si>
  <si>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</si>
  <si>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</si>
  <si>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</si>
  <si>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</si>
  <si>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</si>
  <si>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</si>
  <si>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</si>
  <si>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</si>
  <si>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</si>
  <si>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</si>
  <si>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</si>
  <si>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</si>
  <si>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</si>
  <si>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</si>
  <si>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</si>
  <si>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</si>
  <si>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</si>
  <si>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</si>
  <si>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</si>
  <si>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</si>
  <si>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</si>
  <si>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</si>
  <si>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</si>
  <si>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</si>
  <si>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</si>
  <si>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</si>
  <si>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</si>
  <si>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</si>
  <si>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</si>
  <si>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</si>
  <si>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</si>
  <si>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</si>
  <si>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</si>
  <si>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</si>
  <si>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</si>
  <si>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</si>
  <si>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</si>
  <si>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</si>
  <si>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</si>
  <si>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</si>
  <si>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</si>
  <si>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</si>
  <si>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</si>
  <si>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</si>
  <si>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</si>
  <si>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</si>
  <si>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</si>
  <si>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</si>
  <si>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</si>
  <si>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</si>
  <si>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</si>
  <si>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</si>
  <si>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</si>
  <si>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</si>
  <si>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</si>
  <si>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</si>
  <si>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</si>
  <si>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</si>
  <si>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</si>
  <si>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</si>
  <si>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</si>
  <si>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</si>
  <si>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</si>
  <si>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</si>
  <si>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</si>
  <si>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</si>
  <si>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</si>
  <si>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</si>
  <si>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</si>
  <si>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</si>
  <si>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</si>
  <si>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</si>
  <si>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</si>
  <si>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</si>
  <si>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</si>
  <si>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</si>
  <si>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</si>
  <si>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</si>
  <si>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</si>
  <si>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</si>
  <si>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</si>
  <si>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</si>
  <si>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</si>
  <si>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</si>
  <si>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</si>
  <si>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</si>
  <si>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</si>
  <si>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</si>
  <si>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</si>
  <si>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</si>
  <si>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</si>
  <si>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</si>
  <si>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</si>
  <si>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</si>
  <si>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</si>
  <si>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</si>
  <si>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</si>
  <si>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</si>
  <si>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</si>
  <si>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</si>
  <si>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</si>
  <si>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</si>
  <si>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</si>
  <si>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</si>
  <si>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</si>
  <si>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</si>
  <si>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</si>
  <si>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</si>
  <si>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</si>
  <si>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</si>
  <si>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</si>
  <si>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</si>
  <si>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</si>
  <si>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</si>
  <si>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</si>
  <si>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</si>
  <si>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</si>
  <si>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</si>
  <si>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</si>
  <si>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</si>
  <si>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</si>
  <si>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</si>
  <si>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</si>
  <si>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</si>
  <si>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</si>
  <si>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</si>
  <si>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</si>
  <si>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</si>
  <si>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</si>
  <si>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</si>
  <si>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</si>
  <si>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</si>
  <si>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</si>
  <si>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</si>
  <si>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</si>
  <si>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</si>
  <si>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</si>
  <si>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</si>
  <si>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</si>
  <si>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</si>
  <si>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</si>
  <si>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</si>
  <si>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</si>
  <si>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</si>
  <si>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</si>
  <si>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</si>
  <si>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</si>
  <si>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</si>
  <si>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</si>
  <si>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</si>
  <si>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</si>
  <si>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</si>
  <si>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</si>
  <si>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</si>
  <si>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</si>
  <si>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</si>
  <si>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</si>
  <si>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</si>
  <si>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</si>
  <si>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</si>
  <si>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</si>
  <si>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</si>
  <si>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</si>
  <si>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</si>
  <si>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</si>
  <si>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</si>
  <si>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</si>
  <si>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</si>
  <si>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</si>
  <si>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</si>
  <si>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</si>
  <si>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</si>
  <si>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</si>
  <si>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</si>
  <si>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</si>
  <si>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</si>
  <si>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</si>
  <si>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</si>
  <si>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</si>
  <si>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</si>
  <si>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</si>
  <si>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</si>
  <si>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</si>
  <si>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</si>
  <si>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</si>
  <si>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</si>
  <si>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</si>
  <si>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</si>
  <si>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</si>
  <si>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</si>
  <si>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</si>
  <si>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</si>
  <si>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</si>
  <si>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</si>
  <si>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</si>
  <si>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</si>
  <si>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</si>
  <si>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</si>
  <si>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</si>
  <si>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</si>
  <si>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</si>
  <si>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</si>
  <si>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</si>
  <si>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</si>
  <si>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</si>
  <si>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</si>
  <si>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</si>
  <si>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</si>
  <si>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</si>
  <si>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</si>
  <si>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</si>
  <si>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</si>
  <si>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</si>
  <si>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</si>
  <si>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</si>
  <si>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</si>
  <si>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</si>
  <si>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</si>
  <si>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</si>
  <si>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</si>
  <si>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</si>
  <si>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</si>
  <si>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</si>
  <si>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</si>
  <si>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</si>
  <si>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</si>
  <si>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</si>
  <si>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</si>
  <si>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</si>
  <si>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</si>
  <si>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</si>
  <si>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</si>
  <si>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</si>
  <si>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</si>
  <si>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</si>
  <si>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</si>
  <si>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</si>
  <si>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</si>
  <si>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</si>
  <si>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</si>
  <si>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</si>
  <si>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</si>
  <si>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</si>
  <si>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</si>
  <si>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</si>
  <si>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</si>
  <si>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</si>
  <si>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</si>
  <si>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</si>
  <si>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</si>
  <si>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</si>
  <si>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</si>
  <si>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</si>
  <si>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</si>
  <si>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</si>
  <si>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</si>
  <si>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</si>
  <si>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</si>
  <si>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</si>
  <si>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</si>
  <si>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</si>
  <si>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</si>
  <si>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</si>
  <si>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</si>
  <si>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</si>
  <si>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</si>
  <si>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</si>
  <si>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</si>
  <si>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</si>
  <si>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</si>
  <si>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</si>
  <si>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</si>
  <si>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</si>
  <si>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</si>
  <si>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</si>
  <si>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</si>
  <si>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</si>
  <si>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</si>
  <si>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</si>
  <si>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</si>
  <si>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</si>
  <si>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</si>
  <si>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</si>
  <si>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</si>
  <si>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</si>
  <si>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</si>
  <si>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</si>
  <si>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</si>
  <si>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</si>
  <si>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</si>
  <si>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</si>
  <si>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</si>
  <si>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</si>
  <si>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</si>
  <si>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</si>
  <si>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</si>
  <si>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</si>
  <si>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</si>
  <si>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</si>
  <si>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</si>
  <si>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</si>
  <si>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</si>
  <si>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</si>
  <si>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</si>
  <si>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</si>
  <si>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</si>
  <si>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</si>
  <si>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</si>
  <si>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</si>
  <si>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</si>
  <si>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</si>
  <si>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</si>
  <si>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</si>
  <si>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</si>
  <si>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</si>
  <si>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</si>
  <si>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</si>
  <si>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</si>
  <si>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</si>
  <si>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</si>
  <si>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</si>
  <si>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</si>
  <si>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</si>
  <si>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</si>
  <si>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</si>
  <si>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</si>
  <si>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</si>
  <si>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</si>
  <si>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</si>
  <si>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</si>
  <si>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</si>
  <si>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</si>
  <si>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</si>
  <si>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</si>
  <si>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</si>
  <si>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</si>
  <si>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</si>
  <si>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</si>
  <si>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</si>
  <si>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</si>
  <si>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</si>
  <si>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</si>
  <si>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</si>
  <si>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</si>
  <si>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</si>
  <si>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</si>
  <si>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</si>
  <si>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</si>
  <si>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</si>
  <si>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</si>
  <si>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</si>
  <si>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</si>
  <si>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</si>
  <si>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</si>
  <si>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</si>
  <si>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</si>
  <si>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</si>
  <si>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</si>
  <si>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</si>
  <si>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</si>
  <si>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</si>
  <si>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</si>
  <si>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</si>
  <si>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</si>
  <si>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</si>
  <si>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</si>
  <si>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</si>
  <si>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</si>
  <si>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</si>
  <si>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</si>
  <si>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</si>
  <si>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</si>
  <si>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</si>
  <si>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</si>
  <si>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</si>
  <si>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</si>
  <si>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</si>
  <si>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</si>
  <si>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</si>
  <si>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</si>
  <si>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</si>
  <si>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</si>
  <si>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</si>
  <si>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</si>
  <si>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</si>
  <si>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</si>
  <si>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</si>
  <si>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</si>
  <si>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</si>
  <si>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</si>
  <si>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</si>
  <si>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</si>
  <si>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</si>
  <si>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</si>
  <si>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</si>
  <si>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</si>
  <si>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</si>
  <si>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</si>
  <si>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</si>
  <si>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</si>
  <si>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</si>
  <si>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</si>
  <si>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</si>
  <si>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</si>
  <si>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</si>
  <si>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</si>
  <si>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</si>
  <si>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</si>
  <si>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</si>
  <si>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</si>
  <si>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</si>
  <si>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</si>
  <si>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</si>
  <si>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</si>
  <si>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</si>
  <si>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</si>
  <si>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</si>
  <si>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</si>
  <si>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</si>
  <si>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</si>
  <si>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</si>
  <si>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</si>
  <si>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</si>
  <si>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</si>
  <si>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</si>
  <si>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</si>
  <si>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</si>
  <si>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</si>
  <si>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</si>
  <si>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</si>
  <si>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</si>
  <si>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</si>
  <si>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</si>
  <si>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</si>
  <si>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</si>
  <si>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</si>
  <si>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</si>
  <si>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</si>
  <si>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</si>
  <si>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</si>
  <si>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</si>
  <si>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</si>
  <si>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</si>
  <si>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</si>
  <si>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</si>
  <si>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</si>
  <si>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</si>
  <si>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</si>
  <si>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</si>
  <si>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</si>
  <si>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</si>
  <si>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</si>
  <si>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</si>
  <si>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</si>
  <si>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</si>
  <si>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</si>
  <si>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</si>
  <si>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</si>
  <si>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</si>
  <si>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</si>
  <si>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</si>
  <si>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</si>
  <si>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</si>
  <si>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</si>
  <si>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</si>
  <si>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</si>
  <si>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</si>
  <si>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</si>
  <si>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</si>
  <si>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</si>
  <si>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</si>
  <si>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</si>
  <si>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</si>
  <si>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</si>
  <si>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</si>
  <si>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</si>
  <si>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</si>
  <si>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</si>
  <si>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</si>
  <si>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</si>
  <si>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</si>
  <si>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</si>
  <si>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</si>
  <si>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</si>
  <si>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</si>
  <si>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</si>
  <si>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</si>
  <si>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</si>
  <si>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</si>
  <si>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</si>
  <si>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</si>
  <si>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</si>
  <si>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</si>
  <si>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</si>
  <si>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</si>
  <si>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</si>
  <si>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</si>
  <si>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</si>
  <si>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</si>
  <si>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</si>
  <si>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</si>
  <si>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</si>
  <si>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</si>
  <si>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</si>
  <si>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</si>
  <si>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</si>
  <si>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</si>
  <si>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</si>
  <si>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</si>
  <si>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</si>
  <si>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</si>
  <si>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</si>
  <si>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</si>
  <si>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</si>
  <si>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</si>
  <si>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</si>
  <si>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</si>
  <si>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</si>
  <si>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</si>
  <si>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</si>
  <si>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</si>
  <si>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</si>
  <si>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</si>
  <si>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</si>
  <si>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</si>
  <si>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</si>
  <si>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</si>
  <si>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</si>
  <si>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</si>
  <si>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</si>
  <si>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</si>
  <si>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</si>
  <si>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</si>
  <si>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</si>
  <si>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</si>
  <si>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</si>
  <si>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</si>
  <si>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</si>
  <si>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</si>
  <si>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</si>
  <si>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</si>
  <si>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</si>
  <si>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</si>
  <si>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</si>
  <si>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</si>
  <si>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</si>
  <si>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</si>
  <si>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</si>
  <si>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</si>
  <si>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</si>
  <si>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</si>
  <si>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</si>
  <si>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</si>
  <si>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</si>
  <si>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</si>
  <si>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</si>
  <si>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</si>
  <si>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</si>
  <si>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</si>
  <si>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</si>
  <si>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</si>
  <si>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</si>
  <si>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</si>
  <si>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</si>
  <si>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</si>
  <si>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</si>
  <si>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</si>
  <si>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</si>
  <si>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</si>
  <si>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</si>
  <si>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</si>
  <si>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</si>
  <si>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</si>
  <si>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</si>
  <si>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</si>
  <si>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</si>
  <si>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</si>
  <si>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</si>
  <si>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</si>
  <si>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</si>
  <si>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</si>
  <si>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</si>
  <si>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</si>
  <si>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</si>
  <si>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</si>
  <si>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</si>
  <si>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</si>
  <si>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</si>
  <si>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</si>
  <si>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</si>
  <si>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</si>
  <si>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</si>
  <si>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</si>
  <si>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</si>
  <si>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</si>
  <si>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</si>
  <si>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</si>
  <si>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</si>
  <si>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</si>
  <si>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</si>
  <si>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</si>
  <si>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</si>
  <si>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</si>
  <si>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</si>
  <si>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</si>
  <si>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</si>
  <si>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</si>
  <si>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</si>
  <si>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</si>
  <si>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</si>
  <si>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</si>
  <si>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</si>
  <si>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</si>
  <si>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</si>
  <si>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</si>
  <si>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</si>
  <si>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</si>
  <si>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</si>
  <si>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</si>
  <si>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</si>
  <si>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</si>
  <si>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</si>
  <si>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</si>
  <si>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</si>
  <si>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</si>
  <si>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</si>
  <si>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</si>
  <si>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</si>
  <si>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</si>
  <si>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</si>
  <si>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</si>
  <si>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</si>
  <si>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</si>
  <si>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</si>
  <si>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</si>
  <si>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</si>
  <si>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</si>
  <si>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</si>
  <si>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</si>
  <si>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</si>
  <si>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</si>
  <si>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</si>
  <si>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</si>
  <si>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</si>
  <si>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</si>
  <si>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</si>
  <si>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</si>
  <si>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</si>
  <si>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</si>
  <si>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</si>
  <si>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</si>
  <si>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</si>
  <si>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</si>
  <si>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</si>
  <si>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</si>
  <si>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</si>
  <si>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</si>
  <si>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</si>
  <si>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</si>
  <si>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</si>
  <si>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</si>
  <si>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</si>
  <si>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</si>
  <si>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</si>
  <si>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</si>
  <si>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</si>
  <si>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</si>
  <si>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</si>
  <si>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</si>
  <si>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</si>
  <si>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</si>
  <si>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</si>
  <si>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</si>
  <si>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</si>
  <si>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</si>
  <si>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</si>
  <si>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</si>
  <si>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</si>
  <si>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</si>
  <si>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</si>
  <si>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</si>
  <si>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</si>
  <si>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</si>
  <si>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</si>
  <si>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</si>
  <si>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</si>
  <si>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</si>
  <si>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</si>
  <si>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</si>
  <si>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</si>
  <si>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</si>
  <si>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</si>
  <si>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</si>
  <si>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</si>
  <si>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</si>
  <si>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</si>
  <si>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</si>
  <si>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</si>
  <si>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</si>
  <si>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</si>
  <si>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</si>
  <si>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</si>
  <si>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</si>
  <si>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</si>
  <si>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</si>
  <si>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</si>
  <si>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</si>
  <si>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</si>
  <si>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</si>
  <si>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</si>
  <si>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</si>
  <si>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</si>
  <si>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</si>
  <si>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</si>
  <si>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</si>
  <si>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</si>
  <si>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</si>
  <si>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</si>
  <si>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</si>
  <si>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</si>
  <si>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</si>
  <si>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</si>
  <si>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</si>
  <si>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</si>
  <si>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</si>
  <si>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</si>
  <si>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</si>
  <si>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</si>
  <si>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</si>
  <si>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</si>
  <si>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</si>
  <si>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</si>
  <si>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</si>
  <si>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</si>
  <si>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</si>
  <si>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</si>
  <si>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</si>
  <si>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</si>
  <si>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</si>
  <si>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</si>
  <si>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</si>
  <si>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</si>
  <si>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</si>
  <si>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</si>
  <si>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</si>
  <si>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</si>
  <si>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</si>
  <si>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</si>
  <si>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</si>
  <si>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</si>
  <si>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</si>
  <si>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</si>
  <si>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</si>
  <si>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</si>
  <si>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</si>
  <si>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</si>
  <si>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</si>
  <si>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</si>
  <si>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</si>
  <si>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</si>
  <si>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</si>
  <si>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</si>
  <si>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</si>
  <si>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</si>
  <si>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</si>
  <si>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</si>
  <si>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</si>
  <si>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</si>
  <si>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</si>
  <si>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</si>
  <si>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</si>
  <si>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</si>
  <si>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</si>
  <si>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</si>
  <si>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</si>
  <si>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</si>
  <si>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</si>
  <si>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</si>
  <si>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</si>
  <si>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</si>
  <si>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</si>
  <si>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</si>
  <si>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</si>
  <si>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</si>
  <si>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</si>
  <si>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</si>
  <si>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</si>
  <si>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</si>
  <si>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</si>
  <si>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</si>
  <si>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</si>
  <si>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</si>
  <si>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</si>
  <si>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</si>
  <si>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</si>
  <si>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</si>
  <si>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</si>
  <si>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</si>
  <si>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</si>
  <si>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</si>
  <si>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</si>
  <si>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</si>
  <si>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</si>
  <si>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</si>
  <si>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</si>
  <si>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</si>
  <si>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</si>
  <si>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</si>
  <si>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</si>
  <si>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</si>
  <si>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</si>
  <si>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</si>
  <si>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</si>
  <si>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</si>
  <si>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</si>
  <si>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</si>
  <si>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</si>
  <si>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</si>
  <si>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</si>
  <si>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</si>
  <si>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</si>
  <si>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</si>
  <si>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</si>
  <si>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</si>
  <si>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</si>
  <si>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</si>
  <si>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</si>
  <si>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</si>
  <si>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</si>
  <si>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</si>
  <si>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</si>
  <si>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</si>
  <si>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</si>
  <si>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</si>
  <si>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</si>
  <si>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</si>
  <si>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</si>
  <si>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</si>
  <si>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</si>
  <si>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</si>
  <si>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</si>
  <si>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</si>
  <si>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</si>
  <si>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</si>
  <si>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</si>
  <si>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</si>
  <si>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</si>
  <si>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</si>
  <si>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</si>
  <si>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</si>
  <si>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</si>
  <si>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</si>
  <si>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</si>
  <si>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</si>
  <si>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</si>
  <si>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</si>
  <si>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</si>
  <si>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</si>
  <si>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</si>
  <si>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</si>
  <si>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</si>
  <si>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</si>
  <si>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</si>
  <si>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</si>
  <si>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</si>
  <si>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</si>
  <si>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</si>
  <si>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</si>
  <si>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</si>
  <si>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</si>
  <si>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</si>
  <si>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</si>
  <si>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</si>
  <si>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</si>
  <si>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</si>
  <si>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</si>
  <si>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</si>
  <si>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</si>
  <si>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</si>
  <si>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</si>
  <si>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</si>
  <si>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</si>
  <si>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</si>
  <si>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</si>
  <si>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</si>
  <si>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</si>
  <si>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</si>
  <si>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</si>
  <si>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</si>
  <si>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</si>
  <si>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</si>
  <si>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</si>
  <si>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</si>
  <si>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</si>
  <si>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</si>
  <si>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</si>
  <si>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</si>
  <si>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</si>
  <si>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</si>
  <si>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</si>
  <si>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</si>
  <si>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</si>
  <si>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</si>
  <si>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</si>
  <si>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</si>
  <si>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</si>
  <si>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</si>
  <si>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</si>
  <si>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</si>
  <si>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</si>
  <si>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</si>
  <si>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</si>
  <si>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</si>
  <si>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</si>
  <si>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</si>
  <si>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</si>
  <si>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</si>
  <si>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</si>
  <si>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</si>
  <si>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</si>
  <si>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</si>
  <si>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</si>
  <si>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</si>
  <si>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</si>
  <si>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</si>
  <si>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</si>
  <si>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</si>
  <si>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</si>
  <si>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</si>
  <si>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</si>
  <si>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</si>
  <si>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</si>
  <si>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</si>
  <si>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</si>
  <si>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</si>
  <si>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</si>
  <si>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</si>
  <si>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</si>
  <si>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</si>
  <si>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</si>
  <si>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</si>
  <si>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</si>
  <si>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</si>
  <si>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</si>
  <si>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</si>
  <si>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</si>
  <si>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</si>
  <si>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</si>
  <si>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</si>
  <si>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</si>
  <si>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</si>
  <si>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</si>
  <si>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</si>
  <si>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</si>
  <si>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</si>
  <si>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</si>
  <si>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</si>
  <si>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</si>
  <si>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</si>
  <si>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</si>
  <si>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</si>
  <si>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</si>
  <si>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</si>
  <si>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</si>
  <si>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</si>
  <si>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</si>
  <si>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</si>
  <si>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</si>
  <si>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</si>
  <si>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</si>
  <si>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</si>
  <si>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</si>
  <si>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</si>
  <si>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</si>
  <si>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</si>
  <si>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</si>
  <si>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</si>
  <si>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</si>
  <si>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</si>
  <si>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</si>
  <si>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</si>
  <si>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</si>
  <si>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</si>
  <si>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</si>
  <si>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</si>
  <si>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</si>
  <si>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</si>
  <si>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</si>
  <si>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</si>
  <si>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</si>
  <si>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</si>
  <si>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</si>
  <si>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</si>
  <si>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</si>
  <si>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</si>
  <si>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</si>
  <si>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</si>
  <si>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</si>
  <si>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</si>
  <si>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</si>
  <si>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</si>
  <si>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</si>
  <si>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</si>
  <si>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</si>
  <si>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</si>
  <si>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</si>
  <si>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</si>
  <si>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</si>
  <si>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</si>
  <si>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</si>
  <si>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</si>
  <si>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</si>
  <si>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</si>
  <si>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</si>
  <si>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</si>
  <si>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</si>
  <si>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</si>
  <si>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</si>
  <si>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</si>
  <si>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</si>
  <si>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</si>
  <si>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</si>
  <si>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</si>
  <si>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</si>
  <si>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</si>
  <si>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</si>
  <si>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</si>
  <si>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</si>
  <si>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</si>
  <si>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</si>
  <si>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</si>
  <si>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</si>
  <si>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</si>
  <si>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</si>
  <si>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</si>
  <si>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</si>
  <si>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</si>
  <si>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</si>
  <si>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</si>
  <si>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</si>
  <si>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</si>
  <si>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</si>
  <si>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</si>
  <si>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</si>
  <si>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</si>
  <si>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</si>
  <si>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</si>
  <si>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</si>
  <si>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</si>
  <si>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</si>
  <si>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</si>
  <si>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</si>
  <si>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</si>
  <si>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</si>
  <si>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</si>
  <si>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</si>
  <si>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</si>
  <si>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</si>
  <si>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</si>
  <si>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</si>
  <si>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</si>
  <si>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</si>
  <si>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</si>
  <si>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</si>
  <si>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</si>
  <si>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</si>
  <si>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</si>
  <si>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</si>
  <si>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</si>
  <si>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</si>
  <si>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</si>
  <si>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</si>
  <si>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</si>
  <si>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</si>
  <si>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</si>
  <si>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</si>
  <si>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</si>
  <si>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</si>
  <si>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</si>
  <si>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</si>
  <si>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</si>
  <si>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</si>
  <si>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</si>
  <si>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</si>
  <si>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</si>
  <si>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</si>
  <si>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</si>
  <si>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</si>
  <si>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</si>
  <si>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</si>
  <si>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</si>
  <si>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</si>
  <si>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</si>
  <si>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</si>
  <si>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</si>
  <si>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</si>
  <si>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</si>
  <si>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</si>
  <si>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</si>
  <si>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</si>
  <si>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</si>
  <si>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</si>
  <si>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</si>
  <si>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</si>
  <si>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</si>
  <si>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</si>
  <si>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</si>
  <si>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</si>
  <si>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</si>
  <si>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</si>
  <si>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</si>
  <si>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</si>
  <si>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</si>
  <si>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</si>
  <si>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</si>
  <si>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</si>
  <si>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</si>
  <si>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</si>
  <si>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</si>
  <si>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</si>
  <si>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</si>
  <si>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</si>
  <si>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</si>
  <si>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</si>
  <si>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</si>
  <si>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</si>
  <si>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</si>
  <si>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</si>
  <si>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</si>
  <si>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</si>
  <si>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</si>
  <si>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</si>
  <si>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</si>
  <si>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</si>
  <si>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</si>
  <si>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</si>
  <si>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</si>
  <si>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</si>
  <si>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</si>
  <si>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</si>
  <si>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</si>
  <si>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</si>
  <si>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</si>
  <si>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</si>
  <si>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</si>
  <si>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</si>
  <si>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</si>
  <si>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</si>
  <si>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</si>
  <si>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</si>
  <si>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</si>
  <si>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</si>
  <si>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</si>
  <si>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</si>
  <si>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</si>
  <si>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</si>
  <si>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</si>
  <si>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</si>
  <si>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</si>
  <si>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</si>
  <si>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</si>
  <si>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</si>
  <si>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</si>
  <si>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</si>
  <si>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</si>
  <si>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</si>
  <si>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</si>
  <si>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</si>
  <si>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</si>
  <si>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</si>
  <si>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</si>
  <si>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</si>
  <si>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</si>
  <si>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</si>
  <si>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</si>
  <si>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</si>
  <si>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</si>
  <si>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</si>
  <si>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</si>
  <si>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</si>
  <si>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</si>
  <si>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</si>
  <si>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</si>
  <si>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</si>
  <si>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</si>
  <si>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</si>
  <si>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</si>
  <si>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</si>
  <si>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</si>
  <si>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</si>
  <si>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</si>
  <si>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</si>
  <si>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</si>
  <si>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</si>
  <si>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</si>
  <si>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</si>
  <si>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</si>
  <si>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</si>
  <si>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</si>
  <si>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</si>
  <si>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</si>
  <si>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</si>
  <si>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</si>
  <si>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</si>
  <si>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</si>
  <si>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</si>
  <si>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</si>
  <si>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</si>
  <si>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</si>
  <si>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</si>
  <si>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</si>
  <si>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</si>
  <si>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</si>
  <si>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</si>
  <si>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</si>
  <si>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</si>
  <si>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</si>
  <si>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</si>
  <si>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</si>
  <si>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</si>
  <si>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</si>
  <si>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</si>
  <si>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</si>
  <si>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</si>
  <si>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</si>
  <si>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</si>
  <si>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</si>
  <si>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</si>
  <si>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</si>
  <si>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</si>
  <si>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</si>
  <si>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</si>
  <si>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</si>
  <si>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</si>
  <si>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</si>
  <si>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</si>
  <si>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</si>
  <si>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</si>
  <si>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</si>
  <si>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</si>
  <si>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</si>
  <si>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</si>
  <si>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</si>
  <si>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</si>
  <si>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</si>
  <si>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</si>
  <si>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</si>
  <si>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</si>
  <si>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</si>
  <si>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</si>
  <si>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</si>
  <si>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</si>
  <si>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</si>
  <si>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</si>
  <si>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</si>
  <si>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</si>
  <si>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</si>
  <si>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</si>
  <si>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</si>
  <si>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</si>
  <si>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</si>
  <si>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</si>
  <si>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</si>
  <si>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</si>
  <si>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</si>
  <si>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</si>
  <si>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</si>
  <si>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</si>
  <si>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</si>
  <si>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</si>
  <si>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</si>
  <si>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</si>
  <si>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</si>
  <si>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</si>
  <si>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</si>
  <si>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</si>
  <si>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</si>
  <si>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</si>
  <si>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</si>
  <si>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</si>
  <si>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</si>
  <si>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</si>
  <si>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</si>
  <si>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</si>
  <si>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</si>
  <si>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</si>
  <si>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</si>
  <si>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</si>
  <si>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</si>
  <si>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</si>
  <si>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</si>
  <si>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</si>
  <si>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</si>
  <si>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</si>
  <si>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</si>
  <si>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</si>
  <si>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</si>
  <si>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</si>
  <si>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</si>
  <si>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</si>
  <si>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</si>
  <si>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</si>
  <si>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</si>
  <si>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</si>
  <si>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</si>
  <si>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</si>
  <si>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</si>
  <si>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</si>
  <si>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</si>
  <si>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</si>
  <si>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</si>
  <si>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</si>
  <si>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</si>
  <si>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</si>
  <si>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</si>
  <si>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</si>
  <si>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</si>
  <si>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</si>
  <si>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</si>
  <si>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</si>
  <si>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</si>
  <si>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</si>
  <si>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</si>
  <si>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</si>
  <si>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</si>
  <si>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</si>
  <si>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</si>
  <si>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</si>
  <si>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</si>
  <si>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</si>
  <si>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</si>
  <si>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</si>
  <si>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</si>
  <si>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</si>
  <si>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</si>
  <si>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</si>
  <si>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</si>
  <si>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</si>
  <si>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</si>
  <si>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</si>
  <si>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</si>
  <si>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</si>
  <si>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</si>
  <si>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</si>
  <si>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</si>
  <si>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</si>
  <si>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</si>
  <si>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</si>
  <si>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</si>
  <si>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</si>
  <si>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</si>
  <si>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</si>
  <si>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</si>
  <si>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</si>
  <si>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</si>
  <si>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</si>
  <si>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</si>
  <si>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</si>
  <si>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</si>
  <si>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</si>
  <si>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</si>
  <si>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</si>
  <si>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</si>
  <si>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</si>
  <si>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</si>
  <si>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</si>
  <si>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</si>
  <si>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</si>
  <si>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</si>
  <si>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</si>
  <si>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</si>
  <si>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</si>
  <si>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</si>
  <si>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</si>
  <si>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</si>
  <si>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</si>
  <si>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</si>
  <si>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</si>
  <si>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</si>
  <si>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</si>
  <si>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</si>
  <si>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</si>
  <si>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</si>
  <si>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</si>
  <si>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</si>
  <si>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</si>
  <si>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</si>
  <si>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</si>
  <si>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</si>
  <si>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</si>
  <si>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</si>
  <si>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</si>
  <si>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</si>
  <si>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</si>
  <si>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</si>
  <si>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</si>
  <si>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</si>
  <si>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</si>
  <si>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</si>
  <si>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</si>
  <si>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</si>
  <si>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</si>
  <si>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</si>
  <si>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</si>
  <si>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</si>
  <si>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</si>
  <si>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</si>
  <si>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</si>
  <si>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</si>
  <si>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</si>
  <si>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</si>
  <si>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</si>
  <si>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</si>
  <si>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</si>
  <si>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</si>
  <si>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</si>
  <si>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</si>
  <si>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</si>
  <si>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</si>
  <si>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</si>
  <si>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</si>
  <si>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</si>
  <si>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</si>
  <si>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</si>
  <si>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</si>
  <si>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</si>
  <si>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</si>
  <si>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</si>
  <si>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</si>
  <si>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</si>
  <si>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</si>
  <si>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</si>
  <si>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</si>
  <si>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</si>
  <si>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</si>
  <si>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</si>
  <si>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</si>
  <si>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</si>
  <si>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</si>
  <si>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</si>
  <si>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</si>
  <si>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</si>
  <si>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</si>
  <si>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</si>
  <si>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</si>
  <si>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</si>
  <si>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</si>
  <si>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</si>
  <si>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</si>
  <si>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</si>
  <si>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</si>
  <si>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</si>
  <si>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</si>
  <si>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</si>
  <si>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</si>
  <si>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</si>
  <si>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</si>
  <si>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</si>
  <si>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</si>
  <si>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</si>
  <si>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</si>
  <si>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</si>
  <si>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</si>
  <si>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</si>
  <si>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</si>
  <si>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</si>
  <si>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</si>
  <si>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</si>
  <si>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</si>
  <si>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</si>
  <si>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</si>
  <si>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</si>
  <si>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</si>
  <si>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</si>
  <si>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</si>
  <si>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</si>
  <si>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</si>
  <si>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</si>
  <si>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</si>
  <si>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</si>
  <si>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</si>
  <si>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</si>
  <si>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</si>
  <si>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</si>
  <si>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</si>
  <si>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</si>
  <si>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</si>
  <si>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</si>
  <si>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</si>
  <si>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</si>
  <si>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</si>
  <si>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</si>
  <si>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</si>
  <si>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</si>
  <si>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</si>
  <si>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</si>
  <si>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</si>
  <si>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</si>
  <si>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</si>
  <si>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</si>
  <si>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</si>
  <si>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</si>
  <si>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</si>
  <si>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</si>
  <si>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</si>
  <si>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</si>
  <si>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</si>
  <si>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</si>
  <si>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</si>
  <si>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</si>
  <si>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</si>
  <si>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</si>
  <si>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</si>
  <si>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</si>
  <si>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</si>
  <si>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</si>
  <si>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</si>
  <si>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</si>
  <si>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</si>
  <si>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</si>
  <si>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</si>
  <si>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</si>
  <si>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</si>
  <si>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</si>
  <si>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</si>
  <si>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</si>
  <si>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</si>
  <si>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</si>
  <si>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</si>
  <si>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</si>
  <si>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</si>
  <si>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</si>
  <si>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</si>
  <si>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</si>
  <si>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</si>
  <si>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</si>
  <si>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</si>
  <si>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</si>
  <si>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</si>
  <si>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</si>
  <si>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</si>
  <si>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</si>
  <si>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</si>
  <si>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</si>
  <si>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</si>
  <si>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</si>
  <si>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</si>
  <si>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</si>
  <si>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</si>
  <si>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</si>
  <si>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</si>
  <si>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</si>
  <si>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</si>
  <si>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</si>
  <si>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</si>
  <si>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</si>
  <si>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</si>
  <si>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</si>
  <si>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</si>
  <si>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</si>
  <si>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</si>
  <si>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</si>
  <si>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</si>
  <si>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</si>
  <si>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</si>
  <si>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</si>
  <si>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</si>
  <si>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</si>
  <si>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</si>
  <si>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</si>
  <si>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</si>
  <si>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</si>
  <si>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</si>
  <si>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</si>
  <si>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</si>
  <si>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</si>
  <si>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</si>
  <si>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</si>
  <si>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</si>
  <si>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</si>
  <si>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</si>
  <si>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</si>
  <si>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</si>
  <si>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</si>
  <si>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</si>
  <si>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</si>
  <si>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</si>
  <si>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</si>
  <si>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</si>
  <si>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</si>
  <si>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</si>
  <si>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</si>
  <si>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</si>
  <si>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</si>
  <si>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</si>
  <si>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</si>
  <si>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</si>
  <si>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</si>
  <si>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</si>
  <si>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</si>
  <si>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</si>
  <si>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</si>
  <si>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</si>
  <si>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</si>
  <si>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</si>
  <si>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</si>
  <si>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</si>
  <si>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</si>
  <si>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</si>
  <si>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</si>
  <si>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</si>
  <si>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</si>
  <si>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</si>
  <si>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</si>
  <si>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</si>
  <si>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</si>
  <si>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</si>
  <si>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</si>
  <si>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</si>
  <si>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</si>
  <si>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</si>
  <si>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</si>
  <si>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</si>
  <si>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</si>
  <si>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</si>
  <si>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</si>
  <si>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</si>
  <si>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</si>
  <si>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</si>
  <si>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</si>
  <si>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</si>
  <si>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</si>
  <si>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</si>
  <si>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</si>
  <si>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</si>
  <si>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</si>
  <si>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</si>
  <si>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</si>
  <si>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</si>
  <si>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</si>
  <si>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</si>
  <si>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</si>
  <si>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</si>
  <si>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</si>
  <si>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</si>
  <si>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</si>
  <si>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</si>
  <si>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</si>
  <si>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</si>
  <si>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</si>
  <si>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</si>
  <si>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</si>
  <si>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</si>
  <si>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</si>
  <si>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</si>
  <si>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</si>
  <si>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</si>
  <si>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</si>
  <si>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</si>
  <si>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</si>
  <si>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</si>
  <si>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</si>
  <si>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</si>
  <si>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</si>
  <si>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</si>
  <si>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</si>
  <si>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</si>
  <si>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</si>
  <si>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</si>
  <si>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</si>
  <si>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</si>
  <si>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</si>
  <si>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</si>
  <si>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</si>
  <si>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</si>
  <si>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</si>
  <si>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</si>
  <si>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</si>
  <si>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</si>
  <si>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</si>
  <si>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</si>
  <si>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</si>
  <si>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</si>
  <si>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</si>
  <si>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</si>
  <si>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</si>
  <si>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</si>
  <si>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</si>
  <si>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</si>
  <si>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</si>
  <si>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</si>
  <si>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</si>
  <si>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</si>
  <si>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</si>
  <si>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</si>
  <si>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</si>
  <si>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</si>
  <si>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</si>
  <si>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</si>
  <si>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</si>
  <si>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</si>
  <si>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</si>
  <si>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</si>
  <si>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</si>
  <si>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</si>
  <si>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</si>
  <si>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</si>
  <si>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</si>
  <si>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</si>
  <si>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</si>
  <si>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</si>
  <si>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</si>
  <si>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</si>
  <si>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</si>
  <si>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</si>
  <si>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</si>
  <si>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</si>
  <si>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</si>
  <si>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</si>
  <si>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</si>
  <si>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</si>
  <si>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</si>
  <si>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</si>
  <si>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</si>
  <si>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</si>
  <si>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</si>
  <si>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</si>
  <si>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</si>
  <si>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</si>
  <si>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</si>
  <si>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</si>
  <si>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</si>
  <si>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</si>
  <si>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</si>
  <si>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</si>
  <si>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</si>
  <si>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</si>
  <si>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</si>
  <si>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</si>
  <si>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</si>
  <si>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</si>
  <si>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</si>
  <si>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</si>
  <si>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</si>
  <si>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</si>
  <si>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</si>
  <si>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</si>
  <si>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</si>
  <si>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</si>
  <si>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</si>
  <si>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</si>
  <si>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</si>
  <si>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</si>
  <si>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</si>
  <si>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</si>
  <si>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</si>
  <si>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</si>
  <si>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</si>
  <si>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</si>
  <si>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</si>
  <si>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</si>
  <si>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</si>
  <si>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</si>
  <si>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</si>
  <si>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</si>
  <si>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</si>
  <si>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</si>
  <si>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</si>
  <si>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</si>
  <si>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</si>
  <si>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</si>
  <si>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</si>
  <si>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</si>
  <si>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</si>
  <si>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</si>
  <si>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</si>
  <si>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</si>
  <si>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</si>
  <si>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</si>
  <si>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</si>
  <si>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</si>
  <si>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</si>
  <si>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</si>
  <si>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</si>
  <si>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</si>
  <si>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</si>
  <si>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</si>
  <si>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</si>
  <si>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</si>
  <si>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</si>
  <si>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</si>
  <si>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</si>
  <si>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</si>
  <si>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</si>
  <si>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</si>
  <si>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</si>
  <si>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</si>
  <si>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</si>
  <si>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</si>
  <si>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</si>
  <si>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</si>
  <si>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</si>
  <si>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</si>
  <si>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</si>
  <si>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</si>
  <si>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</si>
  <si>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</si>
  <si>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</si>
  <si>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</si>
  <si>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</si>
  <si>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</si>
  <si>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</si>
  <si>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</si>
  <si>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</si>
  <si>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</si>
  <si>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</si>
  <si>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</si>
  <si>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</si>
  <si>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</si>
  <si>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</si>
  <si>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</si>
  <si>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</si>
  <si>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</si>
  <si>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</si>
  <si>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</si>
  <si>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</si>
  <si>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</si>
  <si>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</si>
  <si>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</si>
  <si>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</si>
  <si>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</si>
  <si>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</si>
  <si>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</si>
  <si>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</si>
  <si>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</si>
  <si>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</si>
  <si>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</si>
  <si>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</si>
  <si>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</si>
  <si>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</si>
  <si>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</si>
  <si>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</si>
  <si>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</si>
  <si>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</si>
  <si>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</si>
  <si>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</si>
  <si>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</si>
  <si>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</si>
  <si>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</si>
  <si>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</si>
  <si>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</si>
  <si>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</si>
  <si>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</si>
  <si>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</si>
  <si>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</si>
  <si>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</si>
  <si>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</si>
  <si>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</si>
  <si>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</si>
  <si>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</si>
  <si>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</si>
  <si>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</si>
  <si>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</si>
  <si>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</si>
  <si>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</si>
  <si>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</si>
  <si>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</si>
  <si>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</si>
  <si>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</si>
  <si>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</si>
  <si>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</si>
  <si>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</si>
  <si>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</si>
  <si>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</si>
  <si>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</si>
  <si>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</si>
  <si>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</si>
  <si>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</si>
  <si>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</si>
  <si>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</si>
  <si>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</si>
  <si>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</si>
  <si>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</si>
  <si>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</si>
  <si>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</si>
  <si>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</si>
  <si>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</si>
  <si>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</si>
  <si>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</si>
  <si>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</si>
  <si>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</si>
  <si>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</si>
  <si>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</si>
  <si>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</si>
  <si>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</si>
  <si>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</si>
  <si>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</si>
  <si>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</si>
  <si>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</si>
  <si>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</si>
  <si>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</si>
  <si>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</si>
  <si>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</si>
  <si>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</si>
  <si>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</si>
  <si>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</si>
  <si>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</si>
  <si>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</si>
  <si>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</si>
  <si>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</si>
  <si>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</si>
  <si>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</si>
  <si>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</si>
  <si>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</si>
  <si>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</si>
  <si>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</si>
  <si>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</si>
  <si>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</si>
  <si>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</si>
  <si>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</si>
  <si>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</si>
  <si>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</si>
  <si>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</si>
  <si>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</si>
  <si>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</si>
  <si>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</si>
  <si>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</si>
  <si>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</si>
  <si>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</si>
  <si>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</si>
  <si>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</si>
  <si>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</si>
  <si>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</si>
  <si>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</si>
  <si>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</si>
  <si>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</si>
  <si>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</si>
  <si>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</si>
  <si>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</si>
  <si>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</si>
  <si>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</si>
  <si>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</si>
  <si>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</si>
  <si>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</si>
  <si>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</si>
  <si>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</si>
  <si>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</si>
  <si>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</si>
  <si>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</si>
  <si>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</si>
  <si>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</si>
  <si>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</si>
  <si>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</si>
  <si>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</si>
  <si>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</si>
  <si>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</si>
  <si>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</si>
  <si>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</si>
  <si>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</si>
  <si>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</si>
  <si>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</si>
  <si>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</si>
  <si>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</si>
  <si>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</si>
  <si>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</si>
  <si>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</si>
  <si>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</si>
  <si>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</si>
  <si>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</si>
  <si>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</si>
  <si>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</si>
  <si>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</si>
  <si>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</si>
  <si>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</si>
  <si>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</si>
  <si>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</si>
  <si>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</si>
  <si>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</si>
  <si>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</si>
  <si>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</si>
  <si>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</si>
  <si>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</si>
  <si>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</si>
  <si>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</si>
  <si>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</si>
  <si>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</si>
  <si>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</si>
  <si>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</si>
  <si>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</si>
  <si>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</si>
  <si>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</si>
  <si>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</si>
  <si>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</si>
  <si>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</si>
  <si>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</si>
  <si>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</si>
  <si>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</si>
  <si>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</si>
  <si>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</si>
  <si>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</si>
  <si>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</si>
  <si>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</si>
  <si>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</si>
  <si>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</si>
  <si>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</si>
  <si>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</si>
  <si>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</si>
  <si>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</si>
  <si>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</si>
  <si>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</si>
  <si>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</si>
  <si>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</si>
  <si>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</si>
  <si>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</si>
  <si>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</si>
  <si>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</si>
  <si>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</si>
  <si>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</si>
  <si>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</si>
  <si>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</si>
  <si>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</si>
  <si>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</si>
  <si>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</si>
  <si>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</si>
  <si>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</si>
  <si>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</si>
  <si>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</si>
  <si>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</si>
  <si>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</si>
  <si>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</si>
  <si>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</si>
  <si>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</si>
  <si>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</si>
  <si>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</si>
  <si>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</si>
  <si>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</si>
  <si>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</si>
  <si>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</si>
  <si>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</si>
  <si>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</si>
  <si>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</si>
  <si>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</si>
  <si>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</si>
  <si>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</si>
  <si>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</si>
  <si>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</si>
  <si>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</si>
  <si>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</si>
  <si>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</si>
  <si>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</si>
  <si>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</si>
  <si>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</si>
  <si>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</si>
  <si>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</si>
  <si>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</si>
  <si>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</si>
  <si>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</si>
  <si>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</si>
  <si>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</si>
  <si>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</si>
  <si>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</si>
  <si>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</si>
  <si>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</si>
  <si>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</si>
  <si>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</si>
  <si>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</si>
  <si>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</si>
  <si>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</si>
  <si>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</si>
  <si>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</si>
  <si>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</si>
  <si>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</si>
  <si>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</si>
  <si>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</si>
  <si>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</si>
  <si>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</si>
  <si>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</si>
  <si>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</si>
  <si>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</si>
  <si>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</si>
  <si>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</si>
  <si>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</si>
  <si>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</si>
  <si>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</si>
  <si>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</si>
  <si>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</si>
  <si>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</si>
  <si>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</si>
  <si>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</si>
  <si>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</si>
  <si>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</si>
  <si>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</si>
  <si>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</si>
  <si>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</si>
  <si>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</si>
  <si>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</si>
  <si>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</si>
  <si>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</si>
  <si>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</si>
  <si>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</si>
  <si>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</si>
  <si>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</si>
  <si>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</si>
  <si>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</si>
  <si>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</si>
  <si>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</si>
  <si>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</si>
  <si>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</si>
  <si>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</si>
  <si>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</si>
  <si>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</si>
  <si>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</si>
  <si>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</si>
  <si>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</si>
  <si>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</si>
  <si>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</si>
  <si>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</si>
  <si>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</si>
  <si>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</si>
  <si>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</si>
  <si>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</si>
  <si>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</si>
  <si>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</si>
  <si>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</si>
  <si>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</si>
  <si>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</si>
  <si>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</si>
  <si>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</si>
  <si>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</si>
  <si>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</si>
  <si>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</si>
  <si>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</si>
  <si>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</si>
  <si>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</si>
  <si>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</si>
  <si>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</si>
  <si>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</si>
  <si>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</si>
  <si>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</si>
  <si>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</si>
  <si>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</si>
  <si>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</si>
  <si>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</si>
  <si>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</si>
  <si>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</si>
  <si>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</si>
  <si>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</si>
  <si>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</si>
  <si>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</si>
  <si>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</si>
  <si>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</si>
  <si>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</si>
  <si>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</si>
  <si>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</si>
  <si>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</si>
  <si>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</si>
  <si>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</si>
  <si>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</si>
  <si>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</si>
  <si>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</si>
  <si>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</si>
  <si>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</si>
  <si>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</si>
  <si>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</si>
  <si>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</si>
  <si>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</si>
  <si>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</si>
  <si>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</si>
  <si>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</si>
  <si>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</si>
  <si>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</si>
  <si>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</si>
  <si>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</si>
  <si>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</si>
  <si>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</si>
  <si>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</si>
  <si>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</si>
  <si>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</si>
  <si>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</si>
  <si>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</si>
  <si>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</si>
  <si>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</si>
  <si>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</si>
  <si>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</si>
  <si>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</si>
  <si>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</si>
  <si>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</si>
  <si>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</si>
  <si>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</si>
  <si>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</si>
  <si>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</si>
  <si>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</si>
  <si>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</si>
  <si>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</si>
  <si>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</si>
  <si>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</si>
  <si>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</si>
  <si>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</si>
  <si>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</si>
  <si>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</si>
  <si>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</si>
  <si>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</si>
  <si>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</si>
  <si>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</si>
  <si>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</si>
  <si>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</si>
  <si>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</si>
  <si>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</si>
  <si>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</si>
  <si>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</si>
  <si>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</si>
  <si>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</si>
  <si>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</si>
  <si>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</si>
  <si>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</si>
  <si>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</si>
  <si>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</si>
  <si>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</si>
  <si>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</si>
  <si>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</si>
  <si>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</si>
  <si>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</si>
  <si>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</si>
  <si>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</si>
  <si>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</si>
  <si>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</si>
  <si>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</si>
  <si>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</si>
  <si>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</si>
  <si>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</si>
  <si>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</si>
  <si>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</si>
  <si>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</si>
  <si>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</si>
  <si>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</si>
  <si>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</si>
  <si>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</si>
  <si>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</si>
  <si>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</si>
  <si>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</si>
  <si>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</si>
  <si>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</si>
  <si>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</si>
  <si>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</si>
  <si>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</si>
  <si>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</si>
  <si>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</si>
  <si>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</si>
  <si>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</si>
  <si>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</si>
  <si>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</si>
  <si>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</si>
  <si>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</si>
  <si>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</si>
  <si>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</si>
  <si>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</si>
  <si>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</si>
  <si>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</si>
  <si>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</si>
  <si>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</si>
  <si>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</si>
  <si>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</si>
  <si>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</si>
  <si>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</si>
  <si>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</si>
  <si>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</si>
  <si>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</si>
  <si>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</si>
  <si>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</si>
  <si>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</si>
  <si>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</si>
  <si>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</si>
  <si>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</si>
  <si>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</si>
  <si>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</si>
  <si>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</si>
  <si>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</si>
  <si>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</si>
  <si>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</si>
  <si>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</si>
  <si>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</si>
  <si>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</si>
  <si>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</si>
  <si>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</si>
  <si>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</si>
  <si>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</si>
  <si>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</si>
  <si>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</si>
  <si>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</si>
  <si>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</si>
  <si>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</si>
  <si>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</si>
  <si>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</si>
  <si>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</si>
  <si>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</si>
  <si>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</si>
  <si>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</si>
  <si>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</si>
  <si>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</si>
  <si>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</si>
  <si>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</si>
  <si>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</si>
  <si>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</si>
  <si>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</si>
  <si>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</si>
  <si>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</si>
  <si>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</si>
  <si>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</si>
  <si>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</si>
  <si>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</si>
  <si>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</si>
  <si>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</si>
  <si>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</si>
  <si>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</si>
  <si>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</si>
  <si>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</si>
  <si>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</si>
  <si>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</si>
  <si>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</si>
  <si>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</si>
  <si>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</si>
  <si>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</si>
  <si>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</si>
  <si>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</si>
  <si>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</si>
  <si>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</si>
  <si>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</si>
  <si>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</si>
  <si>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</si>
  <si>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</si>
  <si>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</si>
  <si>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</si>
  <si>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</si>
  <si>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</si>
  <si>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</si>
  <si>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</si>
  <si>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</si>
  <si>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</si>
  <si>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</si>
  <si>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</si>
  <si>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</si>
  <si>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</si>
  <si>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</si>
  <si>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</si>
  <si>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</si>
  <si>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</si>
  <si>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</si>
  <si>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</si>
  <si>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</si>
  <si>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</si>
  <si>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</si>
  <si>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</si>
  <si>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</si>
  <si>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</si>
  <si>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</si>
  <si>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</si>
  <si>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</si>
  <si>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</si>
  <si>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</si>
  <si>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</si>
  <si>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</si>
  <si>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</si>
  <si>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</si>
  <si>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</si>
  <si>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</si>
  <si>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</si>
  <si>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</si>
  <si>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</si>
  <si>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</si>
  <si>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</si>
  <si>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</si>
  <si>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</si>
  <si>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</si>
  <si>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</si>
  <si>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</si>
  <si>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</si>
  <si>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</si>
  <si>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</si>
  <si>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</si>
  <si>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</si>
  <si>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</si>
  <si>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</si>
  <si>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</si>
  <si>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</si>
  <si>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</si>
  <si>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</si>
  <si>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</si>
  <si>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</si>
  <si>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</si>
  <si>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</si>
  <si>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</si>
  <si>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</si>
  <si>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</si>
  <si>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</si>
  <si>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</si>
  <si>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</si>
  <si>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</si>
  <si>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</si>
  <si>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</si>
  <si>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</si>
  <si>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</si>
  <si>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</si>
  <si>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</si>
  <si>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</si>
  <si>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</si>
  <si>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</si>
  <si>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</si>
  <si>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</si>
  <si>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</si>
  <si>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</si>
  <si>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</si>
  <si>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</si>
  <si>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</si>
  <si>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</si>
  <si>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</si>
  <si>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</si>
  <si>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</si>
  <si>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</si>
  <si>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</si>
  <si>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</si>
  <si>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</si>
  <si>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</si>
  <si>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</si>
  <si>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</si>
  <si>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</si>
  <si>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</si>
  <si>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</si>
  <si>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</si>
  <si>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</si>
  <si>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</si>
  <si>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</si>
  <si>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</si>
  <si>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</si>
  <si>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</si>
  <si>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</si>
  <si>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</si>
  <si>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</si>
  <si>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</si>
  <si>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</si>
  <si>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</si>
  <si>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</si>
  <si>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</si>
  <si>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</si>
  <si>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</si>
  <si>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</si>
  <si>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</si>
  <si>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</si>
  <si>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</si>
  <si>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</si>
  <si>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</si>
  <si>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</si>
  <si>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</si>
  <si>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</si>
  <si>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</si>
  <si>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</si>
  <si>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</si>
  <si>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</si>
  <si>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</si>
  <si>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</si>
  <si>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</si>
  <si>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</si>
  <si>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</si>
  <si>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</si>
  <si>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</si>
  <si>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</si>
  <si>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</si>
  <si>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</si>
  <si>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</si>
  <si>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</si>
  <si>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</si>
  <si>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</si>
  <si>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</si>
  <si>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</si>
  <si>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</si>
  <si>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</si>
  <si>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</si>
  <si>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</si>
  <si>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</si>
  <si>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</si>
  <si>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</si>
  <si>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</si>
  <si>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</si>
  <si>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</si>
  <si>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</si>
  <si>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</si>
  <si>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</si>
  <si>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</si>
  <si>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</si>
  <si>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</si>
  <si>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</si>
  <si>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</si>
  <si>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</si>
  <si>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</si>
  <si>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</si>
  <si>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</si>
  <si>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</si>
  <si>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</si>
  <si>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</si>
  <si>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</si>
  <si>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</si>
  <si>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</si>
  <si>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</si>
  <si>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</si>
  <si>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</si>
  <si>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</si>
  <si>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</si>
  <si>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</si>
  <si>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</si>
  <si>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</si>
  <si>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</si>
  <si>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</si>
  <si>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</si>
  <si>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</si>
  <si>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</si>
  <si>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</si>
  <si>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</si>
  <si>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</si>
  <si>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</si>
  <si>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</si>
  <si>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</si>
  <si>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</si>
  <si>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</si>
  <si>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</si>
  <si>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</si>
  <si>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</si>
  <si>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</si>
  <si>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</si>
  <si>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</si>
  <si>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</si>
  <si>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</si>
  <si>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</si>
  <si>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</si>
  <si>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</si>
  <si>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</si>
  <si>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</si>
  <si>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</si>
  <si>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</si>
  <si>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</si>
  <si>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</si>
  <si>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</si>
  <si>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</si>
  <si>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</si>
  <si>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</si>
  <si>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</si>
  <si>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</si>
  <si>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</si>
  <si>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</si>
  <si>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</si>
  <si>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</si>
  <si>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</si>
  <si>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</si>
  <si>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</si>
  <si>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</si>
  <si>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</si>
  <si>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</si>
  <si>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</si>
  <si>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</si>
  <si>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</si>
  <si>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</si>
  <si>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</si>
  <si>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</si>
  <si>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</si>
  <si>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</si>
  <si>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</si>
  <si>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</si>
  <si>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</si>
  <si>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</si>
  <si>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</si>
  <si>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</si>
  <si>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</si>
  <si>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</si>
  <si>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</si>
  <si>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</si>
  <si>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</si>
  <si>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</si>
  <si>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</si>
  <si>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</si>
  <si>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</si>
  <si>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</si>
  <si>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</si>
  <si>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</si>
  <si>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</si>
  <si>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</si>
  <si>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</si>
  <si>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</si>
  <si>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</si>
  <si>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</si>
  <si>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</si>
  <si>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</si>
  <si>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</si>
  <si>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</si>
  <si>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</si>
  <si>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</si>
  <si>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</si>
  <si>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</si>
  <si>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</si>
  <si>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</si>
  <si>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</si>
  <si>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</si>
  <si>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</si>
  <si>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</si>
  <si>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</si>
  <si>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</si>
  <si>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</si>
  <si>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</si>
  <si>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</si>
  <si>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</si>
  <si>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</si>
  <si>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</si>
  <si>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</si>
  <si>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</si>
  <si>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</si>
  <si>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</si>
  <si>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</si>
  <si>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</si>
  <si>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</si>
  <si>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</si>
  <si>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</si>
  <si>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</si>
  <si>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</si>
  <si>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</si>
  <si>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</si>
  <si>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</si>
  <si>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</si>
  <si>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</si>
  <si>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</si>
  <si>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</si>
  <si>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</si>
  <si>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</si>
  <si>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</si>
  <si>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</si>
  <si>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</si>
  <si>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</si>
  <si>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</si>
  <si>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</si>
  <si>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</si>
  <si>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</si>
  <si>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</si>
  <si>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</si>
  <si>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</si>
  <si>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</si>
  <si>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</si>
  <si>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</si>
  <si>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</si>
  <si>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</si>
  <si>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</si>
  <si>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</si>
  <si>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</si>
  <si>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</si>
  <si>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</si>
  <si>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</si>
  <si>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</si>
  <si>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</si>
  <si>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</si>
  <si>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</si>
  <si>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</si>
  <si>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</si>
  <si>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</si>
  <si>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</si>
  <si>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</si>
  <si>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</si>
  <si>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</si>
  <si>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</si>
  <si>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</si>
  <si>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</si>
  <si>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</si>
  <si>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</si>
  <si>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</si>
  <si>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</si>
  <si>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</si>
  <si>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</si>
  <si>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</si>
  <si>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</si>
  <si>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</si>
  <si>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</si>
  <si>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</si>
  <si>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</si>
  <si>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</si>
  <si>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</si>
  <si>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</si>
  <si>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</si>
  <si>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</si>
  <si>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</si>
  <si>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</si>
  <si>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</si>
  <si>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</si>
  <si>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</si>
  <si>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</si>
  <si>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</si>
  <si>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</si>
  <si>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</si>
  <si>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</si>
  <si>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</si>
  <si>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</si>
  <si>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</si>
  <si>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</si>
  <si>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</si>
  <si>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</si>
  <si>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</si>
  <si>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</si>
  <si>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</si>
  <si>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</si>
  <si>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</si>
  <si>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</si>
  <si>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</si>
  <si>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</si>
  <si>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</si>
  <si>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</si>
  <si>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</si>
  <si>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</si>
  <si>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</si>
  <si>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</si>
  <si>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</si>
  <si>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</si>
  <si>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</si>
  <si>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</si>
  <si>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</si>
  <si>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</si>
  <si>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</si>
  <si>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</si>
  <si>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</si>
  <si>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</si>
  <si>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</si>
  <si>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</si>
  <si>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</si>
  <si>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</si>
  <si>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</si>
  <si>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</si>
  <si>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</si>
  <si>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</si>
  <si>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</si>
  <si>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</si>
  <si>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</si>
  <si>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</si>
  <si>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</si>
  <si>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</si>
  <si>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</si>
  <si>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</si>
  <si>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</si>
  <si>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</si>
  <si>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</si>
  <si>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</si>
  <si>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</si>
  <si>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</si>
  <si>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</si>
  <si>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</si>
  <si>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</si>
  <si>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</si>
  <si>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</si>
  <si>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</si>
  <si>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</si>
  <si>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</si>
  <si>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</si>
  <si>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</si>
  <si>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</si>
  <si>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</si>
  <si>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</si>
  <si>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</si>
  <si>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</si>
  <si>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</si>
  <si>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</si>
  <si>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</si>
  <si>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</si>
  <si>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</si>
  <si>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</si>
  <si>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</si>
  <si>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</si>
  <si>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</si>
  <si>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</si>
  <si>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</si>
  <si>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</si>
  <si>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</si>
  <si>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</si>
  <si>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</si>
  <si>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</si>
  <si>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</si>
  <si>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</si>
  <si>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</si>
  <si>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</si>
  <si>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</si>
  <si>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</si>
  <si>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</si>
  <si>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</si>
  <si>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</si>
  <si>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</si>
  <si>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</si>
  <si>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</si>
  <si>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</si>
  <si>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</si>
  <si>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</si>
  <si>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</si>
  <si>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</si>
  <si>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</si>
  <si>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</si>
  <si>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</si>
  <si>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</si>
  <si>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</si>
  <si>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</si>
  <si>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</si>
  <si>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</si>
  <si>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</si>
  <si>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</si>
  <si>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</si>
  <si>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</si>
  <si>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</si>
  <si>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</si>
  <si>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</si>
  <si>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</si>
  <si>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</si>
  <si>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</si>
  <si>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</si>
  <si>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</si>
  <si>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</si>
  <si>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</si>
  <si>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</si>
  <si>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</si>
  <si>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</si>
  <si>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</si>
  <si>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</si>
  <si>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</si>
  <si>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</si>
  <si>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</si>
  <si>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</si>
  <si>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</si>
  <si>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</si>
  <si>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</si>
  <si>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</si>
  <si>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</si>
  <si>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</si>
  <si>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</si>
  <si>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</si>
  <si>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</si>
  <si>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</si>
  <si>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</si>
  <si>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</si>
  <si>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</si>
  <si>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</si>
  <si>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</si>
  <si>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</si>
  <si>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</si>
  <si>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</si>
  <si>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</si>
  <si>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</si>
  <si>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</si>
  <si>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</si>
  <si>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</si>
  <si>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</si>
  <si>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</si>
  <si>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</si>
  <si>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</si>
  <si>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</si>
  <si>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</si>
  <si>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</si>
  <si>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</si>
  <si>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</si>
  <si>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</si>
  <si>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</si>
  <si>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</si>
  <si>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</si>
  <si>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</si>
  <si>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</si>
  <si>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</si>
  <si>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</si>
  <si>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</si>
  <si>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</si>
  <si>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</si>
  <si>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</si>
  <si>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</si>
  <si>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</si>
  <si>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</si>
  <si>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</si>
  <si>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</si>
  <si>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</si>
  <si>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</si>
  <si>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</si>
  <si>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</si>
  <si>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</si>
  <si>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</si>
  <si>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</si>
  <si>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</si>
  <si>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</si>
  <si>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</si>
  <si>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</si>
  <si>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</si>
  <si>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</si>
  <si>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</si>
  <si>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</si>
  <si>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</si>
  <si>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</si>
  <si>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</si>
  <si>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</si>
  <si>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</si>
  <si>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</si>
  <si>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</si>
  <si>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</si>
  <si>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</si>
  <si>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</si>
  <si>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</si>
  <si>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</si>
  <si>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</si>
  <si>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</si>
  <si>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</si>
  <si>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</si>
  <si>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</si>
  <si>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</si>
  <si>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</si>
  <si>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</si>
  <si>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</si>
  <si>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</si>
  <si>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</si>
  <si>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</si>
  <si>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</si>
  <si>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</si>
  <si>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</si>
  <si>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</si>
  <si>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</si>
  <si>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</si>
  <si>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</si>
  <si>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</si>
  <si>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</si>
  <si>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</si>
  <si>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</si>
  <si>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</si>
  <si>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</si>
  <si>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</si>
  <si>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</si>
  <si>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</si>
  <si>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</si>
  <si>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</si>
  <si>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</si>
  <si>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</si>
  <si>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</si>
  <si>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</si>
  <si>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</si>
  <si>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</si>
  <si>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</si>
  <si>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</si>
  <si>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</si>
  <si>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</si>
  <si>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</si>
  <si>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</si>
  <si>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</si>
  <si>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</si>
  <si>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</si>
  <si>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</si>
  <si>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</si>
  <si>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</si>
  <si>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</si>
  <si>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</si>
  <si>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</si>
  <si>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</si>
  <si>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</si>
  <si>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</si>
  <si>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</si>
  <si>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</si>
  <si>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</si>
  <si>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</si>
  <si>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</si>
  <si>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</si>
  <si>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</si>
  <si>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</si>
  <si>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</si>
  <si>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</si>
  <si>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</si>
  <si>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</si>
  <si>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</si>
  <si>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</si>
  <si>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</si>
  <si>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</si>
  <si>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</si>
  <si>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</si>
  <si>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</si>
  <si>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</si>
  <si>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</si>
  <si>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</si>
  <si>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</si>
  <si>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</si>
  <si>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</si>
  <si>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</si>
  <si>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</si>
  <si>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</si>
  <si>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</si>
  <si>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</si>
  <si>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</si>
  <si>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</si>
  <si>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</si>
  <si>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</si>
  <si>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</si>
  <si>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</si>
  <si>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</si>
  <si>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</si>
  <si>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</si>
  <si>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</si>
  <si>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</si>
  <si>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</si>
  <si>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</si>
  <si>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</si>
  <si>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</si>
  <si>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</si>
  <si>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</si>
  <si>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</si>
  <si>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</si>
  <si>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</si>
  <si>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</si>
  <si>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</si>
  <si>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</si>
  <si>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</si>
  <si>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</si>
  <si>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</si>
  <si>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</si>
  <si>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</si>
  <si>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</si>
  <si>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</si>
  <si>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</si>
  <si>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</si>
  <si>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</si>
  <si>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</si>
  <si>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</si>
  <si>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</si>
  <si>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</si>
  <si>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</si>
  <si>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</si>
  <si>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</si>
  <si>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</si>
  <si>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</si>
  <si>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</si>
  <si>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</si>
  <si>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</si>
  <si>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</si>
  <si>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</si>
  <si>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</si>
  <si>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</si>
  <si>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</si>
  <si>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</si>
  <si>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</si>
  <si>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</si>
  <si>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</si>
  <si>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</si>
  <si>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</si>
  <si>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</si>
  <si>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</si>
  <si>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</si>
  <si>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</si>
  <si>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</si>
  <si>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</si>
  <si>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</si>
  <si>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</si>
  <si>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</si>
  <si>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</si>
  <si>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</si>
  <si>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</si>
  <si>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</si>
  <si>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</si>
  <si>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</si>
  <si>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</si>
  <si>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</si>
  <si>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</si>
  <si>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</si>
  <si>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</si>
  <si>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</si>
  <si>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</si>
  <si>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</si>
  <si>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</si>
  <si>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</si>
  <si>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</si>
  <si>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</si>
  <si>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</si>
  <si>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</si>
  <si>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</si>
  <si>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</si>
  <si>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</si>
  <si>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</si>
  <si>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</si>
  <si>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</si>
  <si>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</si>
  <si>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</si>
  <si>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</si>
  <si>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</si>
  <si>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</si>
  <si>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</si>
  <si>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</si>
  <si>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</si>
  <si>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</si>
  <si>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</si>
  <si>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</si>
  <si>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</si>
  <si>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</si>
  <si>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</si>
  <si>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</si>
  <si>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</si>
  <si>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</si>
  <si>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</si>
  <si>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</si>
  <si>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</si>
  <si>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</si>
  <si>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</si>
  <si>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</si>
  <si>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</si>
  <si>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</si>
  <si>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</si>
  <si>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</si>
  <si>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</si>
  <si>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</si>
  <si>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</si>
  <si>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</si>
  <si>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</si>
  <si>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</si>
  <si>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</si>
  <si>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</si>
  <si>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</si>
  <si>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</si>
  <si>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</si>
  <si>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</si>
  <si>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</si>
  <si>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</si>
  <si>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</si>
  <si>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</si>
  <si>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</si>
  <si>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</si>
  <si>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</si>
  <si>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</si>
  <si>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</si>
  <si>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</si>
  <si>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</si>
  <si>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</si>
  <si>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</si>
  <si>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</si>
  <si>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</si>
  <si>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</si>
  <si>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</si>
  <si>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</si>
  <si>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</si>
  <si>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</si>
  <si>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</si>
  <si>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</si>
  <si>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</si>
  <si>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</si>
  <si>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</si>
  <si>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</si>
  <si>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</si>
  <si>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</si>
  <si>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</si>
  <si>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</si>
  <si>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</si>
  <si>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</si>
  <si>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</si>
  <si>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</si>
  <si>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</si>
  <si>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</si>
  <si>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</si>
  <si>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</si>
  <si>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</si>
  <si>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</si>
  <si>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</si>
  <si>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</si>
  <si>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</si>
  <si>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</si>
  <si>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</si>
  <si>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</si>
  <si>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</si>
  <si>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</si>
  <si>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</si>
  <si>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</si>
  <si>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</si>
  <si>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</si>
  <si>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</si>
  <si>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</si>
  <si>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</si>
  <si>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</si>
  <si>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</si>
  <si>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</si>
  <si>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</si>
  <si>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</si>
  <si>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</si>
  <si>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</si>
  <si>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</si>
  <si>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</si>
  <si>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</si>
  <si>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</si>
  <si>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</si>
  <si>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</si>
  <si>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</si>
  <si>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</si>
  <si>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</si>
  <si>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</si>
  <si>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</si>
  <si>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</si>
  <si>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</si>
  <si>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</si>
  <si>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</si>
  <si>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</si>
  <si>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</si>
  <si>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</si>
  <si>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</si>
  <si>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</si>
  <si>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</si>
  <si>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</si>
  <si>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</si>
  <si>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</si>
  <si>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</si>
  <si>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</si>
  <si>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</si>
  <si>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</si>
  <si>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</si>
  <si>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</si>
  <si>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</si>
  <si>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</si>
  <si>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</si>
  <si>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</si>
  <si>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</si>
  <si>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</si>
  <si>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</si>
  <si>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</si>
  <si>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</si>
  <si>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</si>
  <si>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</si>
  <si>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</si>
  <si>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</si>
  <si>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</si>
  <si>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</si>
  <si>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</si>
  <si>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</si>
  <si>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</si>
  <si>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</si>
  <si>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</si>
  <si>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</si>
  <si>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</si>
  <si>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</si>
  <si>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</si>
  <si>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</si>
  <si>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</si>
  <si>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</si>
  <si>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</si>
  <si>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</si>
  <si>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</si>
  <si>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</si>
  <si>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</si>
  <si>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</si>
  <si>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</si>
  <si>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</si>
  <si>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</si>
  <si>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</si>
  <si>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</si>
  <si>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</si>
  <si>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</si>
  <si>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</si>
  <si>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</si>
  <si>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</si>
  <si>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</si>
  <si>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</si>
  <si>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</si>
  <si>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</si>
  <si>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</si>
  <si>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</si>
  <si>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</si>
  <si>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</si>
  <si>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</si>
  <si>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</si>
  <si>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</si>
  <si>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</si>
  <si>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</si>
  <si>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</si>
  <si>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</si>
  <si>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</si>
  <si>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</si>
  <si>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</si>
  <si>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</si>
  <si>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</si>
  <si>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</si>
  <si>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</si>
  <si>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</si>
  <si>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</si>
  <si>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</si>
  <si>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</si>
  <si>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</si>
  <si>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</si>
  <si>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</si>
  <si>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</si>
  <si>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</si>
  <si>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</si>
  <si>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</si>
  <si>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</si>
  <si>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</si>
  <si>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</si>
  <si>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</si>
  <si>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</si>
  <si>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</si>
  <si>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</si>
  <si>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</si>
  <si>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</si>
  <si>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</si>
  <si>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</si>
  <si>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</si>
  <si>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</si>
  <si>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</si>
  <si>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</si>
  <si>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</si>
  <si>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</si>
  <si>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</si>
  <si>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</si>
  <si>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</si>
  <si>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</si>
  <si>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</si>
  <si>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</si>
  <si>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</si>
  <si>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</si>
  <si>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</si>
  <si>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</si>
  <si>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</si>
  <si>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</si>
  <si>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</si>
  <si>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</si>
  <si>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</si>
  <si>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</si>
  <si>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</si>
  <si>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</si>
  <si>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</si>
  <si>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</si>
  <si>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</si>
  <si>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</si>
  <si>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</si>
  <si>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</si>
  <si>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</si>
  <si>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</si>
  <si>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</si>
  <si>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</si>
  <si>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</si>
  <si>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</si>
  <si>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</si>
  <si>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</si>
  <si>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</si>
  <si>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</si>
  <si>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</si>
  <si>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</si>
  <si>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</si>
  <si>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</si>
  <si>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</si>
  <si>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</si>
  <si>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</si>
  <si>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</si>
  <si>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</si>
  <si>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</si>
  <si>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</si>
  <si>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</si>
  <si>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</si>
  <si>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</si>
  <si>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</si>
  <si>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</si>
  <si>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</si>
  <si>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</si>
  <si>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</si>
  <si>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</si>
  <si>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</si>
  <si>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</si>
  <si>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</si>
  <si>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</si>
  <si>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</si>
  <si>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</si>
  <si>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</si>
  <si>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</si>
  <si>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</si>
  <si>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</si>
  <si>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</si>
  <si>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</si>
  <si>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</si>
  <si>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</si>
  <si>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</si>
  <si>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</si>
  <si>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</si>
  <si>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</si>
  <si>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</si>
  <si>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</si>
  <si>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</si>
  <si>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</si>
  <si>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</si>
  <si>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</si>
  <si>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</si>
  <si>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</si>
  <si>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</si>
  <si>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</si>
  <si>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</si>
  <si>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</si>
  <si>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</si>
  <si>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</si>
  <si>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</si>
  <si>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</si>
  <si>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</si>
  <si>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</si>
  <si>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</si>
  <si>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</si>
  <si>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</si>
  <si>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</si>
  <si>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</si>
  <si>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</si>
  <si>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</si>
  <si>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</si>
  <si>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</si>
  <si>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</si>
  <si>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</si>
  <si>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</si>
  <si>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</si>
  <si>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</si>
  <si>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</si>
  <si>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</si>
  <si>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</si>
  <si>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</si>
  <si>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</si>
  <si>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</si>
  <si>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</si>
  <si>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</si>
  <si>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</si>
  <si>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</si>
  <si>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</si>
  <si>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</si>
  <si>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</si>
  <si>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</si>
  <si>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</si>
  <si>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</si>
  <si>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</si>
  <si>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</si>
  <si>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</si>
  <si>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</si>
  <si>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</si>
  <si>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</si>
  <si>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</si>
  <si>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</si>
  <si>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</si>
  <si>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</si>
  <si>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</si>
  <si>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</si>
  <si>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</si>
  <si>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</si>
  <si>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</si>
  <si>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</si>
  <si>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</si>
  <si>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</si>
  <si>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</si>
  <si>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</si>
  <si>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</si>
  <si>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</si>
  <si>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</si>
  <si>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</si>
  <si>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</si>
  <si>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</si>
  <si>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</si>
  <si>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</si>
  <si>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</si>
  <si>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</si>
  <si>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</si>
  <si>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</si>
  <si>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</si>
  <si>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</si>
  <si>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</si>
  <si>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</si>
  <si>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</si>
  <si>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</si>
  <si>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</si>
  <si>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</si>
  <si>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</si>
  <si>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</si>
  <si>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</si>
  <si>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</si>
  <si>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</si>
  <si>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</si>
  <si>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</si>
  <si>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</si>
  <si>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</si>
  <si>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</si>
  <si>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</si>
  <si>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</si>
  <si>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</si>
  <si>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</si>
  <si>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</si>
  <si>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</si>
  <si>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</si>
  <si>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</si>
  <si>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</si>
  <si>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</si>
  <si>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</si>
  <si>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</si>
  <si>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</si>
  <si>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</si>
  <si>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</si>
  <si>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</si>
  <si>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</si>
  <si>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</si>
  <si>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</si>
  <si>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</si>
  <si>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</si>
  <si>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</si>
  <si>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</si>
  <si>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</si>
  <si>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</si>
  <si>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</si>
  <si>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</si>
  <si>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</si>
  <si>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</si>
  <si>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</si>
  <si>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</si>
  <si>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</si>
  <si>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</si>
  <si>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</si>
  <si>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</si>
  <si>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</si>
  <si>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</si>
  <si>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</si>
  <si>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</si>
  <si>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</si>
  <si>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</si>
  <si>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</si>
  <si>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</si>
  <si>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</si>
  <si>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</si>
  <si>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</si>
  <si>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</si>
  <si>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</si>
  <si>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</si>
  <si>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</si>
  <si>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</si>
  <si>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</si>
  <si>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</si>
  <si>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</si>
  <si>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</si>
  <si>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</si>
  <si>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</si>
  <si>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</si>
  <si>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</si>
  <si>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</si>
  <si>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</si>
  <si>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</si>
  <si>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</si>
  <si>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</si>
  <si>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</si>
  <si>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</si>
  <si>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</si>
  <si>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</si>
  <si>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</si>
  <si>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</si>
  <si>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</si>
  <si>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</si>
  <si>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</si>
  <si>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</si>
  <si>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</si>
  <si>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</si>
  <si>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</si>
  <si>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</si>
  <si>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</si>
  <si>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</si>
  <si>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</si>
  <si>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</si>
  <si>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</si>
  <si>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</si>
  <si>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</si>
  <si>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</si>
  <si>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</si>
  <si>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</si>
  <si>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</si>
  <si>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</si>
  <si>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</si>
  <si>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</si>
  <si>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</si>
  <si>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</si>
  <si>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</si>
  <si>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</si>
  <si>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</si>
  <si>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</si>
  <si>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</si>
  <si>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</si>
  <si>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</si>
  <si>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</si>
  <si>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</si>
  <si>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</si>
  <si>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</si>
  <si>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</si>
  <si>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</si>
  <si>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</si>
  <si>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</si>
  <si>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</si>
  <si>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</si>
  <si>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</si>
  <si>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</si>
  <si>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</si>
  <si>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</si>
  <si>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</si>
  <si>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</si>
  <si>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</si>
  <si>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</si>
  <si>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</si>
  <si>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</si>
  <si>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</si>
  <si>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</si>
  <si>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</si>
  <si>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</si>
  <si>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</si>
  <si>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</si>
  <si>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</si>
  <si>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</si>
  <si>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</si>
  <si>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</si>
  <si>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</si>
  <si>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</si>
  <si>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</si>
  <si>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</si>
  <si>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</si>
  <si>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</si>
  <si>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</si>
  <si>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</si>
  <si>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</si>
  <si>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</si>
  <si>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</si>
  <si>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</si>
  <si>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</si>
  <si>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</si>
  <si>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</si>
  <si>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</si>
  <si>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</si>
  <si>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</si>
  <si>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</si>
  <si>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</si>
  <si>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</si>
  <si>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</si>
  <si>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</si>
  <si>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</si>
  <si>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</si>
  <si>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</si>
  <si>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</si>
  <si>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</si>
  <si>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</si>
  <si>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</si>
  <si>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</si>
  <si>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</si>
  <si>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</si>
  <si>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</si>
  <si>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</si>
  <si>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</si>
  <si>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</si>
  <si>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</si>
  <si>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</si>
  <si>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</si>
  <si>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</si>
  <si>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</si>
  <si>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</si>
  <si>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</si>
  <si>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</si>
  <si>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</si>
  <si>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</si>
  <si>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</si>
  <si>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</si>
  <si>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</si>
  <si>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</si>
  <si>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</si>
  <si>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</si>
  <si>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</si>
  <si>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</si>
  <si>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</si>
  <si>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</si>
  <si>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</si>
  <si>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</si>
  <si>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</si>
  <si>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</si>
  <si>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</si>
  <si>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</si>
  <si>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</si>
  <si>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</si>
  <si>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</si>
  <si>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</si>
  <si>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</si>
  <si>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</si>
  <si>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</si>
  <si>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</si>
  <si>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</si>
  <si>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</si>
  <si>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</si>
  <si>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</si>
  <si>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</si>
  <si>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</si>
  <si>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</si>
  <si>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</si>
  <si>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</si>
  <si>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</si>
  <si>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</si>
  <si>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</si>
  <si>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</si>
  <si>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</si>
  <si>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</si>
  <si>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</si>
  <si>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</si>
  <si>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</si>
  <si>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</si>
  <si>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</si>
  <si>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</si>
  <si>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</si>
  <si>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</si>
  <si>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</si>
  <si>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</si>
  <si>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</si>
  <si>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</si>
  <si>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</si>
  <si>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</si>
  <si>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</si>
  <si>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</si>
  <si>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</si>
  <si>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</si>
  <si>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</si>
  <si>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</si>
  <si>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</si>
  <si>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</si>
  <si>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</si>
  <si>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</si>
  <si>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</si>
  <si>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</si>
  <si>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</si>
  <si>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</si>
  <si>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</si>
  <si>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</si>
  <si>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</si>
  <si>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</si>
  <si>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</si>
  <si>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</si>
  <si>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</si>
  <si>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</si>
  <si>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</si>
  <si>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</si>
  <si>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</si>
  <si>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</si>
  <si>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</si>
  <si>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</si>
  <si>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</si>
  <si>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</si>
  <si>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</si>
  <si>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</si>
  <si>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</si>
  <si>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</si>
  <si>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</si>
  <si>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</si>
  <si>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</si>
  <si>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</si>
  <si>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</si>
  <si>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</si>
  <si>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</si>
  <si>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</si>
  <si>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</si>
  <si>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</si>
  <si>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</si>
  <si>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</si>
  <si>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</si>
  <si>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</si>
  <si>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</si>
  <si>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</si>
  <si>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</si>
  <si>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</si>
  <si>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</si>
  <si>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</si>
  <si>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</si>
  <si>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</si>
  <si>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</si>
  <si>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</si>
  <si>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</si>
  <si>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</si>
  <si>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</si>
  <si>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</si>
  <si>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</si>
  <si>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</si>
  <si>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</si>
  <si>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</si>
  <si>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</si>
  <si>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</si>
  <si>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</si>
  <si>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</si>
  <si>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</si>
  <si>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</si>
  <si>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</si>
  <si>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</si>
  <si>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</si>
  <si>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</si>
  <si>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</si>
  <si>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</si>
  <si>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</si>
  <si>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</si>
  <si>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</si>
  <si>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</si>
  <si>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</si>
  <si>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</si>
  <si>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</si>
  <si>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</si>
  <si>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</si>
  <si>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</si>
  <si>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</si>
  <si>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</si>
  <si>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</si>
  <si>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</si>
  <si>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</si>
  <si>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</si>
  <si>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</si>
  <si>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</si>
  <si>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</si>
  <si>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</si>
  <si>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</si>
  <si>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</si>
  <si>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</si>
  <si>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</si>
  <si>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</si>
  <si>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</si>
  <si>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</si>
  <si>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</si>
  <si>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</si>
  <si>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</si>
  <si>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</si>
  <si>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</si>
  <si>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</si>
  <si>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</si>
  <si>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</si>
  <si>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</si>
  <si>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</si>
  <si>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</si>
  <si>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</si>
  <si>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</si>
  <si>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</si>
  <si>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</si>
  <si>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</si>
  <si>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</si>
  <si>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</si>
  <si>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</si>
  <si>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</si>
  <si>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</si>
  <si>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</si>
  <si>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</si>
  <si>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</si>
  <si>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</si>
  <si>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</si>
  <si>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</si>
  <si>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</si>
  <si>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</si>
  <si>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</si>
  <si>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</si>
  <si>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</si>
  <si>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</si>
  <si>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</si>
  <si>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</si>
  <si>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</si>
  <si>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</si>
  <si>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</si>
  <si>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</si>
  <si>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</si>
  <si>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</si>
  <si>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</si>
  <si>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</si>
  <si>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</si>
  <si>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</si>
  <si>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</si>
  <si>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</si>
  <si>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</si>
  <si>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</si>
  <si>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</si>
  <si>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</si>
  <si>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</si>
  <si>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</si>
  <si>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</si>
  <si>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</si>
  <si>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</si>
  <si>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</si>
  <si>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</si>
  <si>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</si>
  <si>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</si>
  <si>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</si>
  <si>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</si>
  <si>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</si>
  <si>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</si>
  <si>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</si>
  <si>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</si>
  <si>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</si>
  <si>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</si>
  <si>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</si>
  <si>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</si>
  <si>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</si>
  <si>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</si>
  <si>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</si>
  <si>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</si>
  <si>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</si>
  <si>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</si>
  <si>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</si>
  <si>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</si>
  <si>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</si>
  <si>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</si>
  <si>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</si>
  <si>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</si>
  <si>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</si>
  <si>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</si>
  <si>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</si>
  <si>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</si>
  <si>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</si>
  <si>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</si>
  <si>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</si>
  <si>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</si>
  <si>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</si>
  <si>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</si>
  <si>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</si>
  <si>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</si>
  <si>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</si>
  <si>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</si>
  <si>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</si>
  <si>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</si>
  <si>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</si>
  <si>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</si>
  <si>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</si>
  <si>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</si>
  <si>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</si>
  <si>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</si>
  <si>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</si>
  <si>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</si>
  <si>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</si>
  <si>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</si>
  <si>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</si>
  <si>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</si>
  <si>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</si>
  <si>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</si>
  <si>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</si>
  <si>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</si>
  <si>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</si>
  <si>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</si>
  <si>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</si>
  <si>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</si>
  <si>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</si>
  <si>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</si>
  <si>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</si>
  <si>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</si>
  <si>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</si>
  <si>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</si>
  <si>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</si>
  <si>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</si>
  <si>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</si>
  <si>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</si>
  <si>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</si>
  <si>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</si>
  <si>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</si>
  <si>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</si>
  <si>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</si>
  <si>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</si>
  <si>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</si>
  <si>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</si>
  <si>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</si>
  <si>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</si>
  <si>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</si>
  <si>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</si>
  <si>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</si>
  <si>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</si>
  <si>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</si>
  <si>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</si>
  <si>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</si>
  <si>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</si>
  <si>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</si>
  <si>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</si>
  <si>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</si>
  <si>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</si>
  <si>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</si>
  <si>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</si>
  <si>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</si>
  <si>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</si>
  <si>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</si>
  <si>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</si>
  <si>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</si>
  <si>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</si>
  <si>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</si>
  <si>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</si>
  <si>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</si>
  <si>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</si>
  <si>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</si>
  <si>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</si>
  <si>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</si>
  <si>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</si>
  <si>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</si>
  <si>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</si>
  <si>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</si>
  <si>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</si>
  <si>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</si>
  <si>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</si>
  <si>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</si>
  <si>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</si>
  <si>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</si>
  <si>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</si>
  <si>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</si>
  <si>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</si>
  <si>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</si>
  <si>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</si>
  <si>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</si>
  <si>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</si>
  <si>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</si>
  <si>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</si>
  <si>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</si>
  <si>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</si>
  <si>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</si>
  <si>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</si>
  <si>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</si>
  <si>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</si>
  <si>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</si>
  <si>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</si>
  <si>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</si>
  <si>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</si>
  <si>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</si>
  <si>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</si>
  <si>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</si>
  <si>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</si>
  <si>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</si>
  <si>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</si>
  <si>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</si>
  <si>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</si>
  <si>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</si>
  <si>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</si>
  <si>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</si>
  <si>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</si>
  <si>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</si>
  <si>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</si>
  <si>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</si>
  <si>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</si>
  <si>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</si>
  <si>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</si>
  <si>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</si>
  <si>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</si>
  <si>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</si>
  <si>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</si>
  <si>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</si>
  <si>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</si>
  <si>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</si>
  <si>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</si>
  <si>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</si>
  <si>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</si>
  <si>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</si>
  <si>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</si>
  <si>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</si>
  <si>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</si>
  <si>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</si>
  <si>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</si>
  <si>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</si>
  <si>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</si>
  <si>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</si>
  <si>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</si>
  <si>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</si>
  <si>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</si>
  <si>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</si>
  <si>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</si>
  <si>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</si>
  <si>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</si>
  <si>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</si>
  <si>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</si>
  <si>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</si>
  <si>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</si>
  <si>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</si>
  <si>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</si>
  <si>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</si>
  <si>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</si>
  <si>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</si>
  <si>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</si>
  <si>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</si>
  <si>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</si>
  <si>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</si>
  <si>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</si>
  <si>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</si>
  <si>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</si>
  <si>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</si>
  <si>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</si>
  <si>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</si>
  <si>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</si>
  <si>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</si>
  <si>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</si>
  <si>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</si>
  <si>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</si>
  <si>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</si>
  <si>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</si>
  <si>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</si>
  <si>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</si>
  <si>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</si>
  <si>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</si>
  <si>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</si>
  <si>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</si>
  <si>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</si>
  <si>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</si>
  <si>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</si>
  <si>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</si>
  <si>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</si>
  <si>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</si>
  <si>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</si>
  <si>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</si>
  <si>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</si>
  <si>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</si>
  <si>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</si>
  <si>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</si>
  <si>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</si>
  <si>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</si>
  <si>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</si>
  <si>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</si>
  <si>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</si>
  <si>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</si>
  <si>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</si>
  <si>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</si>
  <si>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</si>
  <si>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</si>
  <si>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</si>
  <si>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</si>
  <si>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</si>
  <si>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</si>
  <si>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</si>
  <si>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</si>
  <si>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</si>
  <si>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</si>
  <si>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</si>
  <si>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</si>
  <si>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</si>
  <si>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</si>
  <si>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</si>
  <si>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</si>
  <si>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</si>
  <si>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</si>
  <si>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</si>
  <si>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</si>
  <si>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</si>
  <si>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</si>
  <si>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</si>
  <si>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</si>
  <si>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</si>
  <si>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</si>
  <si>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</si>
  <si>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</si>
  <si>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</si>
  <si>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</si>
  <si>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</si>
  <si>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</si>
  <si>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</si>
  <si>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</si>
  <si>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</si>
  <si>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</si>
  <si>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</si>
  <si>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</si>
  <si>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</si>
  <si>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</si>
  <si>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</si>
  <si>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</si>
  <si>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</si>
  <si>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</si>
  <si>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</si>
  <si>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</si>
  <si>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</si>
  <si>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</si>
  <si>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</si>
  <si>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</si>
  <si>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</si>
  <si>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</si>
  <si>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</si>
  <si>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</si>
  <si>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</si>
  <si>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</si>
  <si>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</si>
  <si>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</si>
  <si>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</si>
  <si>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</si>
  <si>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</si>
  <si>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</si>
  <si>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</si>
  <si>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</si>
  <si>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</si>
  <si>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</si>
  <si>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</si>
  <si>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</si>
  <si>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</si>
  <si>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</si>
  <si>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</si>
  <si>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</si>
  <si>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</si>
  <si>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</si>
  <si>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</si>
  <si>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</si>
  <si>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</si>
  <si>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</si>
  <si>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</si>
  <si>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</si>
  <si>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</si>
  <si>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</si>
  <si>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</si>
  <si>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</si>
  <si>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</si>
  <si>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</si>
  <si>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</si>
  <si>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</si>
  <si>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</si>
  <si>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</si>
  <si>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</si>
  <si>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</si>
  <si>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</si>
  <si>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</si>
  <si>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</si>
  <si>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</si>
  <si>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</si>
  <si>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</si>
  <si>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</si>
  <si>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</si>
  <si>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</si>
  <si>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</si>
  <si>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</si>
  <si>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</si>
  <si>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</si>
  <si>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</si>
  <si>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</si>
  <si>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</si>
  <si>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</si>
  <si>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</si>
  <si>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</si>
  <si>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</si>
  <si>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</si>
  <si>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</si>
  <si>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</si>
  <si>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</si>
  <si>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</si>
  <si>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</si>
  <si>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</si>
  <si>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</si>
  <si>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</si>
  <si>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</si>
  <si>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</si>
  <si>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</si>
  <si>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</si>
  <si>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</si>
  <si>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</si>
  <si>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</si>
  <si>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</si>
  <si>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</si>
  <si>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</si>
  <si>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</si>
  <si>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</si>
  <si>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</si>
  <si>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</si>
  <si>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</si>
  <si>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</si>
  <si>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</si>
  <si>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</si>
  <si>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</si>
  <si>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</si>
  <si>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</si>
  <si>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</si>
  <si>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</si>
  <si>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</si>
  <si>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</si>
  <si>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</si>
  <si>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</si>
  <si>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</si>
  <si>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</si>
  <si>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</si>
  <si>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</si>
  <si>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</si>
  <si>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</si>
  <si>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</si>
  <si>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</si>
  <si>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</si>
  <si>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</si>
  <si>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</si>
  <si>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</si>
  <si>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</si>
  <si>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</si>
  <si>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</si>
  <si>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</si>
  <si>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</si>
  <si>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</si>
  <si>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</si>
  <si>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</si>
  <si>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</si>
  <si>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</si>
  <si>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</si>
  <si>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</si>
  <si>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</si>
  <si>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</si>
  <si>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</si>
  <si>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</si>
  <si>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</si>
  <si>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</si>
  <si>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</si>
  <si>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</si>
  <si>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</si>
  <si>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</si>
  <si>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</si>
  <si>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</si>
  <si>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</si>
  <si>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</si>
  <si>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</si>
  <si>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</si>
  <si>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</si>
  <si>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</si>
  <si>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</si>
  <si>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</si>
  <si>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</si>
  <si>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</si>
  <si>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</si>
  <si>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</si>
  <si>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</si>
  <si>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</si>
  <si>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</si>
  <si>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</si>
  <si>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</si>
  <si>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</si>
  <si>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</si>
  <si>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</si>
  <si>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</si>
  <si>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</si>
  <si>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</si>
  <si>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</si>
  <si>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</si>
  <si>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</si>
  <si>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</si>
  <si>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</si>
  <si>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</si>
  <si>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</si>
  <si>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</si>
  <si>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</si>
  <si>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</si>
  <si>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</si>
  <si>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</si>
  <si>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</si>
  <si>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</si>
  <si>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</si>
  <si>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</si>
  <si>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</si>
  <si>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</si>
  <si>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</si>
  <si>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</si>
  <si>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</si>
  <si>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</si>
  <si>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</si>
  <si>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</si>
  <si>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</si>
  <si>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</si>
  <si>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</si>
  <si>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</si>
  <si>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</si>
  <si>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</si>
  <si>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</si>
  <si>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</si>
  <si>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</si>
  <si>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</si>
  <si>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</si>
  <si>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</si>
  <si>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</si>
  <si>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</si>
  <si>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</si>
  <si>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</si>
  <si>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</si>
  <si>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</si>
  <si>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</si>
  <si>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</si>
  <si>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</si>
  <si>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</si>
  <si>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</si>
  <si>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</si>
  <si>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</si>
  <si>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</si>
  <si>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</si>
  <si>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</si>
  <si>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</si>
  <si>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</si>
  <si>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</si>
  <si>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</si>
  <si>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</si>
  <si>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</si>
  <si>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</si>
  <si>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</si>
  <si>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</si>
  <si>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</si>
  <si>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</si>
  <si>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</si>
  <si>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</si>
  <si>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</si>
  <si>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</si>
  <si>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</si>
  <si>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</si>
  <si>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</si>
  <si>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</si>
  <si>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</si>
  <si>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</si>
  <si>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</si>
  <si>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</si>
  <si>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</si>
  <si>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</si>
  <si>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</si>
  <si>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</si>
  <si>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</si>
  <si>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</si>
  <si>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</si>
  <si>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</si>
  <si>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</si>
  <si>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</si>
  <si>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</si>
  <si>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</si>
  <si>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</si>
  <si>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</si>
  <si>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</si>
  <si>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</si>
  <si>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</si>
  <si>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</si>
  <si>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</si>
  <si>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</si>
  <si>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</si>
  <si>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</si>
  <si>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</si>
  <si>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</si>
  <si>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</si>
  <si>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</si>
  <si>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</si>
  <si>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</si>
  <si>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</si>
  <si>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</si>
  <si>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</si>
  <si>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</si>
  <si>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</si>
  <si>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</si>
  <si>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</si>
  <si>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</si>
  <si>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</si>
  <si>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</si>
  <si>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</si>
  <si>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</si>
  <si>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</si>
  <si>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</si>
  <si>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</si>
  <si>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</si>
  <si>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</si>
  <si>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</si>
  <si>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</si>
  <si>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</si>
  <si>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</si>
  <si>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</si>
  <si>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</si>
  <si>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</si>
  <si>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</si>
  <si>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</si>
  <si>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</si>
  <si>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</si>
  <si>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</si>
  <si>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</si>
  <si>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</si>
  <si>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</si>
  <si>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</si>
  <si>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</si>
  <si>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</si>
  <si>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</si>
  <si>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</si>
  <si>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</si>
  <si>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</si>
  <si>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</si>
  <si>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</si>
  <si>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</si>
  <si>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</si>
  <si>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</si>
  <si>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</si>
  <si>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</si>
  <si>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</si>
  <si>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</si>
  <si>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</si>
  <si>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</si>
  <si>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</si>
  <si>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</si>
  <si>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</si>
  <si>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</si>
  <si>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</si>
  <si>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</si>
  <si>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</si>
  <si>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</si>
  <si>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</si>
  <si>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</si>
  <si>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</si>
  <si>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</si>
  <si>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</si>
  <si>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</si>
  <si>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</si>
  <si>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</si>
  <si>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</si>
  <si>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</si>
  <si>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</si>
  <si>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</si>
  <si>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</si>
  <si>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</si>
  <si>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</si>
  <si>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</si>
  <si>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</si>
  <si>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</si>
  <si>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</si>
  <si>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</si>
  <si>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</si>
  <si>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</si>
  <si>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</si>
  <si>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</si>
  <si>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</si>
  <si>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</si>
  <si>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</si>
  <si>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</si>
  <si>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</si>
  <si>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</si>
  <si>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</si>
  <si>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</si>
  <si>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</si>
  <si>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</si>
  <si>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</si>
  <si>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</si>
  <si>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</si>
  <si>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</si>
  <si>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</si>
  <si>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</si>
  <si>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</si>
  <si>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</si>
  <si>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</si>
  <si>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</si>
  <si>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</si>
  <si>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</si>
  <si>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</si>
  <si>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</si>
  <si>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</si>
  <si>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</si>
  <si>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</si>
  <si>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</si>
  <si>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</si>
  <si>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</si>
  <si>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</si>
  <si>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</si>
  <si>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</si>
  <si>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</si>
  <si>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</si>
  <si>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</si>
  <si>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</si>
  <si>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</si>
  <si>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</si>
  <si>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</si>
  <si>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</si>
  <si>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</si>
  <si>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</si>
  <si>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</si>
  <si>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</si>
  <si>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</si>
  <si>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</si>
  <si>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</si>
  <si>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</si>
  <si>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</si>
  <si>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</si>
  <si>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</si>
  <si>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</si>
  <si>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</si>
  <si>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</si>
  <si>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</si>
  <si>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</si>
  <si>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</si>
  <si>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</si>
  <si>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</si>
  <si>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</si>
  <si>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</si>
  <si>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</si>
  <si>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</si>
  <si>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</si>
  <si>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</si>
  <si>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</si>
  <si>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</si>
  <si>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</si>
  <si>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</si>
  <si>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</si>
  <si>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</si>
  <si>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</si>
  <si>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</si>
  <si>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</si>
  <si>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</si>
  <si>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</si>
  <si>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</si>
  <si>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</si>
  <si>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</si>
  <si>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</si>
  <si>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</si>
  <si>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</si>
  <si>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</si>
  <si>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</si>
  <si>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</si>
  <si>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</si>
  <si>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</si>
  <si>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</si>
  <si>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</si>
  <si>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</si>
  <si>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</si>
  <si>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</si>
  <si>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</si>
  <si>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</si>
  <si>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</si>
  <si>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</si>
  <si>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</si>
  <si>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</si>
  <si>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</si>
  <si>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</si>
  <si>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</si>
  <si>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</si>
  <si>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</si>
  <si>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</si>
  <si>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</si>
  <si>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</si>
  <si>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</si>
  <si>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</si>
  <si>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</si>
  <si>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</si>
  <si>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</si>
  <si>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</si>
  <si>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</si>
  <si>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</si>
  <si>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</si>
  <si>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</si>
  <si>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</si>
  <si>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</si>
  <si>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</si>
  <si>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</si>
  <si>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</si>
  <si>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</si>
  <si>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</si>
  <si>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</si>
  <si>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</si>
  <si>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</si>
  <si>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</si>
  <si>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</si>
  <si>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</si>
  <si>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</si>
  <si>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</si>
  <si>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</si>
  <si>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</si>
  <si>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</si>
  <si>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</si>
  <si>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</si>
  <si>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</si>
  <si>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</si>
  <si>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</si>
  <si>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</si>
  <si>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</si>
  <si>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</si>
  <si>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</si>
  <si>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</si>
  <si>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</si>
  <si>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</si>
  <si>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</si>
  <si>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</si>
  <si>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</si>
  <si>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</si>
  <si>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</si>
  <si>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</si>
  <si>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</si>
  <si>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</si>
  <si>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</si>
  <si>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</si>
  <si>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</si>
  <si>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</si>
  <si>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</si>
  <si>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</si>
  <si>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</si>
  <si>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</si>
  <si>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</si>
  <si>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</si>
  <si>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</si>
  <si>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</si>
  <si>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</si>
  <si>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</si>
  <si>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</si>
  <si>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</si>
  <si>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</si>
  <si>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</si>
  <si>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</si>
  <si>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</si>
  <si>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</si>
  <si>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</si>
  <si>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</si>
  <si>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</si>
  <si>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</si>
  <si>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</si>
  <si>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</si>
  <si>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</si>
  <si>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</si>
  <si>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</si>
  <si>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</si>
  <si>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</si>
  <si>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</si>
  <si>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</si>
  <si>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</si>
  <si>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</si>
  <si>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</si>
  <si>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</si>
  <si>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</si>
  <si>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</si>
  <si>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</si>
  <si>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</si>
  <si>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</si>
  <si>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</si>
  <si>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</si>
  <si>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</si>
  <si>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</si>
  <si>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</si>
  <si>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</si>
  <si>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</si>
  <si>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</si>
  <si>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</si>
  <si>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</si>
  <si>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</si>
  <si>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</si>
  <si>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</si>
  <si>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</si>
  <si>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</si>
  <si>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</si>
  <si>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</si>
  <si>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</si>
  <si>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</si>
  <si>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</si>
  <si>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</si>
  <si>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</si>
  <si>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</si>
  <si>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</si>
  <si>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</si>
  <si>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</si>
  <si>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</si>
  <si>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</si>
  <si>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</si>
  <si>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</si>
  <si>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</si>
  <si>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</si>
  <si>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</si>
  <si>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</si>
  <si>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</si>
  <si>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</si>
  <si>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</si>
  <si>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</si>
  <si>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</si>
  <si>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</si>
  <si>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</si>
  <si>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</si>
  <si>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</si>
  <si>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</si>
  <si>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</si>
  <si>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</si>
  <si>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</si>
  <si>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</si>
  <si>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</si>
  <si>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</si>
  <si>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</si>
  <si>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</si>
  <si>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</si>
  <si>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</si>
  <si>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</si>
  <si>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</si>
  <si>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</si>
  <si>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</si>
  <si>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</si>
  <si>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</si>
  <si>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</si>
  <si>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</si>
  <si>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</si>
  <si>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</si>
  <si>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</si>
  <si>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</si>
  <si>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</si>
  <si>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</si>
  <si>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</si>
  <si>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</si>
  <si>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</si>
  <si>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</si>
  <si>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</si>
  <si>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</si>
  <si>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</si>
  <si>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</si>
  <si>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</si>
  <si>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</si>
  <si>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</si>
  <si>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</si>
  <si>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</si>
  <si>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</si>
  <si>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</si>
  <si>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</si>
  <si>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</si>
  <si>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</si>
  <si>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</si>
  <si>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</si>
  <si>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</si>
  <si>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</si>
  <si>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</si>
  <si>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</si>
  <si>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</si>
  <si>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</si>
  <si>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</si>
  <si>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</si>
  <si>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</si>
  <si>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</si>
  <si>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</si>
  <si>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</si>
  <si>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</si>
  <si>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</si>
  <si>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</si>
  <si>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</si>
  <si>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</si>
  <si>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</si>
  <si>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</si>
  <si>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</si>
  <si>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</si>
  <si>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</si>
  <si>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</si>
  <si>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</si>
  <si>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</si>
  <si>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</si>
  <si>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</si>
  <si>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</si>
  <si>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</si>
  <si>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</si>
  <si>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</si>
  <si>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</si>
  <si>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</si>
  <si>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</si>
  <si>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</si>
  <si>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</si>
  <si>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</si>
  <si>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</si>
  <si>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</si>
  <si>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</si>
  <si>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</si>
  <si>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</si>
  <si>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</si>
  <si>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</si>
  <si>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</si>
  <si>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</si>
  <si>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</si>
  <si>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</si>
  <si>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</si>
  <si>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</si>
  <si>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</si>
  <si>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</si>
  <si>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</si>
  <si>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</si>
  <si>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</si>
  <si>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</si>
  <si>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</si>
  <si>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</si>
  <si>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</si>
  <si>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</si>
  <si>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</si>
  <si>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</si>
  <si>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</si>
  <si>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</si>
  <si>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</si>
  <si>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</si>
  <si>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</si>
  <si>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</si>
  <si>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</si>
  <si>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</si>
  <si>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</si>
  <si>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</si>
  <si>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</si>
  <si>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</si>
  <si>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</si>
  <si>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</si>
  <si>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</si>
  <si>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</si>
  <si>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</si>
  <si>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</si>
  <si>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</si>
  <si>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</si>
  <si>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</si>
  <si>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</si>
  <si>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</si>
  <si>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</si>
  <si>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</si>
  <si>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</si>
  <si>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</si>
  <si>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</si>
  <si>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</si>
  <si>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</si>
  <si>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</si>
  <si>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</si>
  <si>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</si>
  <si>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</si>
  <si>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</si>
  <si>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</si>
  <si>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</si>
  <si>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</si>
  <si>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</si>
  <si>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</si>
  <si>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</si>
  <si>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</si>
  <si>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</si>
  <si>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</si>
  <si>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</si>
  <si>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</si>
  <si>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</si>
  <si>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</si>
  <si>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</si>
  <si>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</si>
  <si>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</si>
  <si>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</si>
  <si>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</si>
  <si>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</si>
  <si>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</si>
  <si>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</si>
  <si>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</si>
  <si>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</si>
  <si>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</si>
  <si>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</si>
  <si>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</si>
  <si>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</si>
  <si>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</si>
  <si>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</si>
  <si>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</si>
  <si>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</si>
  <si>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</si>
  <si>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</si>
  <si>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</si>
  <si>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</si>
  <si>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</si>
  <si>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</si>
  <si>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</si>
  <si>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</si>
  <si>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</si>
  <si>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</si>
  <si>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</si>
  <si>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</si>
  <si>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</si>
  <si>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</si>
  <si>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</si>
  <si>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</si>
  <si>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</si>
  <si>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</si>
  <si>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</si>
  <si>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</si>
  <si>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</si>
  <si>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</si>
  <si>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</si>
  <si>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</si>
  <si>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</si>
  <si>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</si>
  <si>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</si>
  <si>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</si>
  <si>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</si>
  <si>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</si>
  <si>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</si>
  <si>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</si>
  <si>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</si>
  <si>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</si>
  <si>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</si>
  <si>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</si>
  <si>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</si>
  <si>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</si>
  <si>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</si>
  <si>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</si>
  <si>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</si>
  <si>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</si>
  <si>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</si>
  <si>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</si>
  <si>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</si>
  <si>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</si>
  <si>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</si>
  <si>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</si>
  <si>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</si>
  <si>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</si>
  <si>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</si>
  <si>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</si>
  <si>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</si>
  <si>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</si>
  <si>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</si>
  <si>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</si>
  <si>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</si>
  <si>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</si>
  <si>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</si>
  <si>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</si>
  <si>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</si>
  <si>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</si>
  <si>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</si>
  <si>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</si>
  <si>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</si>
  <si>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</si>
  <si>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</si>
  <si>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</si>
  <si>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</si>
  <si>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</si>
  <si>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</si>
  <si>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</si>
  <si>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</si>
  <si>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</si>
  <si>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</si>
  <si>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</si>
  <si>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</si>
  <si>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</si>
  <si>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</si>
  <si>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</si>
  <si>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</si>
  <si>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</si>
  <si>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</si>
  <si>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</si>
  <si>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</si>
  <si>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</si>
  <si>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</si>
  <si>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</si>
  <si>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</si>
  <si>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</si>
  <si>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</si>
  <si>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</si>
  <si>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</si>
  <si>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</si>
  <si>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</si>
  <si>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</si>
  <si>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</si>
  <si>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</si>
  <si>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</si>
  <si>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</si>
  <si>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</si>
  <si>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</si>
  <si>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</si>
  <si>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</si>
  <si>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</si>
  <si>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</si>
  <si>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</si>
  <si>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</si>
  <si>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</si>
  <si>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</si>
  <si>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</si>
  <si>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</si>
  <si>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</si>
  <si>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</si>
  <si>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</si>
  <si>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</si>
  <si>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</si>
  <si>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</si>
  <si>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</si>
  <si>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</si>
  <si>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</si>
  <si>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</si>
  <si>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</si>
  <si>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</si>
  <si>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</si>
  <si>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</si>
  <si>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</si>
  <si>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</si>
  <si>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</si>
  <si>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</si>
  <si>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</si>
  <si>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</si>
  <si>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</si>
  <si>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</si>
  <si>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</si>
  <si>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</si>
  <si>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</si>
  <si>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</si>
  <si>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</si>
  <si>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</si>
  <si>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</si>
  <si>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</si>
  <si>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</si>
  <si>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</si>
  <si>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</si>
  <si>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</si>
  <si>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</si>
  <si>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</si>
  <si>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</si>
  <si>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</si>
  <si>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</si>
  <si>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</si>
  <si>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</si>
  <si>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</si>
  <si>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</si>
  <si>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</si>
  <si>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</si>
  <si>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</si>
  <si>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</si>
  <si>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</si>
  <si>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</si>
  <si>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</si>
  <si>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</si>
  <si>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</si>
  <si>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</si>
  <si>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</si>
  <si>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</si>
  <si>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</si>
  <si>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</si>
  <si>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</si>
  <si>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</si>
  <si>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</si>
  <si>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</si>
  <si>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</si>
  <si>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</si>
  <si>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</si>
  <si>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</si>
  <si>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</si>
  <si>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</si>
  <si>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</si>
  <si>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</si>
  <si>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</si>
  <si>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</si>
  <si>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</si>
  <si>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</si>
  <si>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</si>
  <si>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</si>
  <si>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</si>
  <si>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</si>
  <si>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</si>
  <si>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</si>
  <si>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</si>
  <si>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</si>
  <si>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</si>
  <si>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</si>
  <si>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</si>
  <si>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</si>
  <si>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</si>
  <si>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</si>
  <si>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</si>
  <si>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</si>
  <si>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</si>
  <si>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</si>
  <si>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</si>
  <si>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</si>
  <si>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</si>
  <si>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</si>
  <si>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</si>
  <si>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</si>
  <si>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</si>
  <si>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</si>
  <si>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</si>
  <si>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</si>
  <si>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</si>
  <si>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</si>
  <si>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</si>
  <si>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</si>
  <si>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</si>
  <si>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</si>
  <si>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</si>
  <si>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</si>
  <si>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</si>
  <si>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</si>
  <si>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</si>
  <si>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</si>
  <si>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</si>
  <si>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</si>
  <si>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</si>
  <si>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</si>
  <si>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</si>
  <si>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</si>
  <si>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</si>
  <si>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</si>
  <si>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</si>
  <si>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</si>
  <si>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</si>
  <si>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</si>
  <si>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</si>
  <si>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</si>
  <si>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</si>
  <si>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</si>
  <si>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</si>
  <si>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</si>
  <si>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</si>
  <si>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</si>
  <si>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</si>
  <si>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</si>
  <si>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</si>
  <si>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</si>
  <si>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</si>
  <si>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</si>
  <si>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</si>
  <si>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</si>
  <si>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</si>
  <si>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</si>
  <si>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</si>
  <si>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</si>
  <si>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</si>
  <si>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</si>
  <si>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</si>
  <si>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</si>
  <si>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</si>
  <si>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</si>
  <si>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</si>
  <si>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</si>
  <si>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</si>
  <si>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</si>
  <si>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</si>
  <si>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</si>
  <si>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</si>
  <si>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</si>
  <si>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</si>
  <si>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</si>
  <si>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</si>
  <si>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</si>
  <si>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</si>
  <si>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</si>
  <si>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</si>
  <si>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</si>
  <si>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</si>
  <si>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</si>
  <si>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</si>
  <si>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</si>
  <si>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</si>
  <si>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</si>
  <si>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</si>
  <si>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</si>
  <si>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</si>
  <si>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</si>
  <si>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</si>
  <si>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</si>
  <si>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</si>
  <si>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</si>
  <si>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</si>
  <si>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</si>
  <si>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</si>
  <si>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</si>
  <si>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</si>
  <si>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</si>
  <si>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</si>
  <si>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</si>
  <si>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</si>
  <si>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</si>
  <si>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</si>
  <si>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</si>
  <si>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</si>
  <si>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</si>
  <si>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</si>
  <si>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</si>
  <si>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</si>
  <si>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</si>
  <si>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</si>
  <si>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</si>
  <si>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</si>
  <si>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</si>
  <si>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</si>
  <si>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</si>
  <si>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</si>
  <si>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</si>
  <si>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</si>
  <si>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</si>
  <si>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</si>
  <si>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</si>
  <si>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</si>
  <si>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</si>
  <si>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</si>
  <si>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</si>
  <si>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</si>
  <si>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</si>
  <si>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</si>
  <si>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</si>
  <si>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</si>
  <si>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</si>
  <si>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</si>
  <si>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</si>
  <si>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</si>
  <si>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</si>
  <si>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</si>
  <si>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</si>
  <si>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</si>
  <si>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</si>
  <si>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</si>
  <si>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</si>
  <si>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</si>
  <si>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</si>
  <si>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</si>
  <si>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</si>
  <si>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</si>
  <si>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</si>
  <si>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</si>
  <si>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</si>
  <si>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</si>
  <si>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</si>
  <si>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</si>
  <si>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</si>
  <si>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</si>
  <si>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</si>
  <si>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</si>
  <si>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</si>
  <si>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</si>
  <si>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</si>
  <si>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</si>
  <si>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</si>
  <si>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</si>
  <si>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</si>
  <si>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</si>
  <si>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</si>
  <si>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</si>
  <si>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</si>
  <si>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</si>
  <si>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</si>
  <si>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</si>
  <si>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</si>
  <si>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</si>
  <si>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</si>
  <si>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</si>
  <si>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</si>
  <si>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</si>
  <si>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</si>
  <si>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</si>
  <si>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</si>
  <si>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</si>
  <si>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</si>
  <si>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</si>
  <si>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</si>
  <si>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</si>
  <si>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</si>
  <si>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</si>
  <si>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</si>
  <si>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</si>
  <si>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</si>
  <si>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</si>
  <si>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</si>
  <si>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</si>
  <si>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</si>
  <si>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</si>
  <si>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</si>
  <si>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</si>
  <si>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</si>
  <si>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</si>
  <si>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</si>
  <si>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</si>
  <si>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</si>
  <si>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</si>
  <si>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</si>
  <si>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</si>
  <si>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</si>
  <si>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</si>
  <si>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</si>
  <si>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</si>
  <si>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</si>
  <si>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</si>
  <si>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</si>
  <si>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</si>
  <si>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</si>
  <si>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</si>
  <si>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</si>
  <si>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</si>
  <si>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</si>
  <si>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</si>
  <si>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</si>
  <si>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</si>
  <si>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</si>
  <si>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</si>
  <si>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</si>
  <si>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</si>
  <si>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</si>
  <si>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</si>
  <si>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</si>
  <si>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</si>
  <si>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</si>
  <si>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</si>
  <si>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</si>
  <si>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</si>
  <si>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</si>
  <si>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</si>
  <si>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</si>
  <si>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</si>
  <si>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</si>
  <si>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</si>
  <si>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</si>
  <si>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</si>
  <si>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</si>
  <si>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</si>
  <si>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</si>
  <si>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</si>
  <si>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</si>
  <si>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</si>
  <si>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</si>
  <si>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</si>
  <si>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</si>
  <si>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</si>
  <si>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</si>
  <si>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</si>
  <si>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</si>
  <si>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</si>
  <si>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</si>
  <si>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</si>
  <si>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</si>
  <si>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</si>
  <si>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</si>
  <si>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</si>
  <si>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</si>
  <si>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</si>
  <si>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</si>
  <si>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</si>
  <si>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</si>
  <si>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</si>
  <si>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</si>
  <si>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</si>
  <si>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</si>
  <si>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</si>
  <si>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</si>
  <si>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</si>
  <si>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</si>
  <si>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</si>
  <si>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</si>
  <si>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</si>
  <si>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</si>
  <si>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</si>
  <si>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</si>
  <si>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</si>
  <si>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</si>
  <si>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</si>
  <si>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</si>
  <si>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</si>
  <si>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</si>
  <si>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</si>
  <si>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</si>
  <si>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</si>
  <si>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</si>
  <si>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</si>
  <si>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</si>
  <si>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</si>
  <si>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</si>
  <si>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</si>
  <si>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</si>
  <si>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</si>
  <si>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</si>
  <si>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</si>
  <si>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</si>
  <si>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</si>
  <si>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</si>
  <si>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</si>
  <si>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</si>
  <si>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</si>
  <si>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</si>
  <si>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</si>
  <si>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</si>
  <si>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</si>
  <si>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</si>
  <si>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</si>
  <si>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</si>
  <si>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</si>
  <si>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</si>
  <si>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</si>
  <si>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</si>
  <si>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</si>
  <si>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</si>
  <si>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</si>
  <si>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</si>
  <si>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</si>
  <si>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</si>
  <si>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</si>
  <si>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</si>
  <si>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</si>
  <si>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</si>
  <si>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</si>
  <si>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</si>
  <si>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</si>
  <si>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</si>
  <si>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</si>
  <si>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</si>
  <si>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</si>
  <si>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</si>
  <si>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</si>
  <si>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</si>
  <si>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</si>
  <si>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</si>
  <si>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</si>
  <si>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</si>
  <si>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</si>
  <si>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</si>
  <si>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</si>
  <si>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</si>
  <si>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</si>
  <si>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</si>
  <si>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</si>
  <si>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</si>
  <si>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</si>
  <si>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</si>
  <si>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</si>
  <si>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</si>
  <si>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</si>
  <si>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</si>
  <si>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</si>
  <si>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</si>
  <si>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</si>
  <si>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</si>
  <si>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</si>
  <si>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</si>
  <si>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</si>
  <si>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</si>
  <si>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</si>
  <si>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</si>
  <si>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</si>
  <si>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</si>
  <si>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</si>
  <si>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</si>
  <si>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</si>
  <si>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</si>
  <si>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</si>
  <si>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</si>
  <si>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</si>
  <si>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</si>
  <si>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</si>
  <si>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</si>
  <si>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</si>
  <si>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</si>
  <si>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</si>
  <si>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</si>
  <si>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</si>
  <si>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</si>
  <si>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</si>
  <si>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</si>
  <si>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</si>
  <si>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</si>
  <si>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</si>
  <si>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</si>
  <si>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</si>
  <si>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</si>
  <si>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</si>
  <si>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</si>
  <si>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</si>
  <si>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</si>
  <si>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</si>
  <si>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</si>
  <si>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</si>
  <si>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</si>
  <si>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</si>
  <si>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</si>
  <si>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</si>
  <si>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</si>
  <si>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</si>
  <si>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</si>
  <si>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</si>
  <si>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</si>
  <si>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</si>
  <si>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</si>
  <si>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</si>
  <si>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</si>
  <si>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</si>
  <si>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</si>
  <si>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</si>
  <si>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</si>
  <si>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</si>
  <si>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</si>
  <si>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</si>
  <si>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</si>
  <si>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</si>
  <si>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</si>
  <si>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</si>
  <si>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</si>
  <si>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</si>
  <si>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</si>
  <si>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</si>
  <si>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</si>
  <si>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</si>
  <si>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</si>
  <si>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</si>
  <si>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</si>
  <si>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</si>
  <si>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</si>
  <si>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</si>
  <si>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</si>
  <si>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</si>
  <si>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</si>
  <si>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</si>
  <si>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</si>
  <si>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</si>
  <si>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</si>
  <si>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</si>
  <si>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</si>
  <si>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</si>
  <si>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</si>
  <si>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</si>
  <si>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</si>
  <si>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</si>
  <si>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</si>
  <si>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</si>
  <si>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</si>
  <si>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</si>
  <si>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</si>
  <si>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</si>
  <si>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</si>
  <si>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</si>
  <si>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</si>
  <si>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</si>
  <si>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</si>
  <si>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</si>
  <si>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</si>
  <si>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</si>
  <si>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</si>
  <si>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</si>
  <si>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</si>
  <si>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</si>
  <si>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</si>
  <si>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</si>
  <si>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</si>
  <si>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</si>
  <si>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</si>
  <si>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</si>
  <si>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</si>
  <si>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</si>
  <si>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</si>
  <si>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</si>
  <si>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</si>
  <si>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</si>
  <si>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</si>
  <si>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</si>
  <si>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</si>
  <si>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</si>
  <si>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</si>
  <si>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</si>
  <si>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</si>
  <si>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</si>
  <si>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</si>
  <si>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</si>
  <si>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</si>
  <si>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</si>
  <si>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</si>
  <si>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</si>
  <si>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</si>
  <si>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</si>
  <si>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</si>
  <si>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</si>
  <si>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</si>
  <si>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</si>
  <si>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</si>
  <si>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</si>
  <si>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</si>
  <si>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</si>
  <si>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</si>
  <si>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</si>
  <si>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</si>
  <si>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</si>
  <si>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</si>
  <si>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</si>
  <si>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</si>
  <si>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</si>
  <si>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</si>
  <si>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</si>
  <si>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</si>
  <si>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</si>
  <si>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</si>
  <si>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</si>
  <si>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</si>
  <si>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</si>
  <si>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</si>
  <si>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</si>
  <si>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</si>
  <si>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</si>
  <si>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</si>
  <si>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</si>
  <si>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</si>
  <si>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</si>
  <si>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</si>
  <si>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</si>
  <si>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</si>
  <si>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</si>
  <si>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</si>
  <si>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</si>
  <si>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</si>
  <si>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</si>
  <si>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</si>
  <si>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</si>
  <si>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</si>
  <si>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</si>
  <si>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</si>
  <si>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</si>
  <si>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</si>
  <si>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</si>
  <si>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</si>
  <si>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</si>
  <si>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</si>
  <si>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</si>
  <si>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</si>
  <si>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</si>
  <si>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</si>
  <si>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</si>
  <si>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</si>
  <si>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</si>
  <si>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</si>
  <si>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</si>
  <si>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</si>
  <si>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</si>
  <si>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</si>
  <si>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</si>
  <si>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</si>
  <si>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</si>
  <si>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</si>
  <si>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</si>
  <si>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</si>
  <si>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</si>
  <si>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</si>
  <si>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</si>
  <si>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</si>
  <si>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</si>
  <si>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</si>
  <si>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</si>
  <si>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</si>
  <si>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</si>
  <si>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</si>
  <si>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</si>
  <si>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</si>
  <si>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</si>
  <si>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</si>
  <si>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</si>
  <si>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</si>
  <si>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</si>
  <si>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</si>
  <si>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</si>
  <si>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</si>
  <si>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</si>
  <si>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</si>
  <si>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</si>
  <si>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</si>
  <si>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</si>
  <si>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</si>
  <si>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</si>
  <si>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</si>
  <si>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</si>
  <si>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</si>
  <si>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</si>
  <si>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</si>
  <si>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</si>
  <si>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</si>
  <si>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</si>
  <si>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</si>
  <si>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</si>
  <si>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</si>
  <si>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</si>
  <si>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</si>
  <si>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</si>
  <si>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</si>
  <si>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</si>
  <si>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</si>
  <si>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</si>
  <si>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</si>
  <si>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</si>
  <si>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</si>
  <si>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</si>
  <si>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</si>
  <si>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</si>
  <si>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</si>
  <si>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</si>
  <si>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</si>
  <si>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</si>
  <si>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</si>
  <si>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</si>
  <si>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</si>
  <si>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</si>
  <si>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</si>
  <si>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</si>
  <si>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</si>
  <si>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</si>
  <si>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</si>
  <si>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</si>
  <si>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</si>
  <si>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</si>
  <si>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</si>
  <si>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</si>
  <si>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</si>
  <si>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</si>
  <si>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</si>
  <si>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</si>
  <si>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</si>
  <si>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</si>
  <si>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</si>
  <si>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</si>
  <si>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</si>
  <si>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</si>
  <si>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</si>
  <si>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</si>
  <si>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</si>
  <si>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</si>
  <si>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</si>
  <si>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</si>
  <si>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</si>
  <si>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</si>
  <si>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</si>
  <si>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</si>
  <si>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</si>
  <si>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</si>
  <si>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</si>
  <si>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</si>
  <si>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</si>
  <si>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</si>
  <si>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</si>
  <si>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</si>
  <si>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</si>
  <si>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</si>
  <si>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</si>
  <si>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</si>
  <si>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</si>
  <si>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</si>
  <si>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</si>
  <si>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</si>
  <si>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</si>
  <si>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</si>
  <si>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</si>
  <si>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</si>
  <si>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</si>
  <si>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</si>
  <si>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</si>
  <si>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</si>
  <si>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</si>
  <si>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</si>
  <si>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</si>
  <si>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</si>
  <si>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</si>
  <si>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</si>
  <si>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</si>
  <si>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</si>
  <si>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</si>
  <si>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</si>
  <si>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</si>
  <si>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</si>
  <si>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</si>
  <si>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</si>
  <si>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</si>
  <si>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</si>
  <si>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</si>
  <si>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</si>
  <si>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</si>
  <si>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</si>
  <si>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</si>
  <si>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</si>
  <si>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</si>
  <si>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</si>
  <si>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</si>
  <si>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</si>
  <si>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</si>
  <si>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</si>
  <si>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</si>
  <si>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</si>
  <si>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</si>
  <si>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</si>
  <si>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</si>
  <si>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</si>
  <si>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</si>
  <si>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</si>
  <si>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</si>
  <si>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</si>
  <si>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</si>
  <si>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</si>
  <si>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</si>
  <si>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</si>
  <si>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</si>
  <si>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</si>
  <si>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</si>
  <si>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</si>
  <si>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</si>
  <si>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</si>
  <si>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</si>
  <si>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</si>
  <si>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</si>
  <si>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</si>
  <si>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</si>
  <si>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</si>
  <si>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</si>
  <si>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</si>
  <si>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</si>
  <si>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</si>
  <si>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</si>
  <si>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</si>
  <si>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</si>
  <si>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</si>
  <si>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</si>
  <si>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</si>
  <si>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</si>
  <si>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</si>
  <si>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</si>
  <si>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</si>
  <si>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</si>
  <si>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</si>
  <si>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</si>
  <si>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</si>
  <si>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</si>
  <si>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</si>
  <si>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</si>
  <si>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</si>
  <si>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</si>
  <si>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</si>
  <si>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</si>
  <si>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</si>
  <si>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</si>
  <si>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</si>
  <si>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</si>
  <si>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</si>
  <si>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</si>
  <si>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</si>
  <si>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</si>
  <si>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</si>
  <si>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</si>
  <si>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</si>
  <si>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</si>
  <si>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</si>
  <si>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</si>
  <si>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</si>
  <si>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</si>
  <si>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</si>
  <si>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</si>
  <si>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</si>
  <si>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</si>
  <si>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</si>
  <si>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</si>
  <si>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</si>
  <si>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</si>
  <si>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</si>
  <si>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</si>
  <si>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</si>
  <si>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</si>
  <si>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</si>
  <si>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</si>
  <si>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</si>
  <si>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</si>
  <si>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</si>
  <si>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</si>
  <si>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</si>
  <si>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</si>
  <si>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</si>
  <si>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</si>
  <si>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</si>
  <si>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</si>
  <si>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</si>
  <si>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</si>
  <si>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</si>
  <si>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</si>
  <si>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</si>
  <si>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</si>
  <si>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</si>
  <si>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</si>
  <si>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</si>
  <si>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</si>
  <si>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</si>
  <si>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</si>
  <si>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</si>
  <si>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</si>
  <si>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</si>
  <si>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</si>
  <si>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</si>
  <si>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</si>
  <si>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</si>
  <si>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</si>
  <si>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</si>
  <si>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</si>
  <si>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</si>
  <si>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</si>
  <si>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</si>
  <si>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</si>
  <si>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</si>
  <si>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</si>
  <si>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</si>
  <si>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</si>
  <si>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</si>
  <si>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</si>
  <si>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</si>
  <si>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</si>
  <si>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</si>
  <si>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</si>
  <si>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</si>
  <si>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</si>
  <si>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</si>
  <si>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</si>
  <si>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</si>
  <si>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</si>
  <si>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</si>
  <si>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</si>
  <si>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</si>
  <si>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</si>
  <si>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</si>
  <si>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</si>
  <si>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</si>
  <si>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</si>
  <si>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</si>
  <si>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</si>
  <si>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</si>
  <si>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</si>
  <si>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</si>
  <si>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</si>
  <si>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</si>
  <si>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</si>
  <si>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</si>
  <si>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</si>
  <si>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</si>
  <si>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</si>
  <si>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</si>
  <si>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</si>
  <si>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</si>
  <si>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</si>
  <si>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</si>
  <si>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</si>
  <si>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</si>
  <si>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</si>
  <si>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</si>
  <si>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</si>
  <si>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</si>
  <si>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</si>
  <si>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</si>
  <si>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</si>
  <si>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</si>
  <si>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</si>
  <si>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</si>
  <si>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</si>
  <si>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</si>
  <si>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</si>
  <si>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</si>
  <si>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</si>
  <si>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</si>
  <si>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</si>
  <si>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</si>
  <si>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</si>
  <si>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</si>
  <si>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</si>
  <si>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</si>
  <si>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</si>
  <si>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</si>
  <si>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</si>
  <si>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</si>
  <si>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</si>
  <si>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</si>
  <si>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</si>
  <si>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</si>
  <si>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</si>
  <si>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</si>
  <si>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</si>
  <si>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</si>
  <si>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</si>
  <si>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</si>
  <si>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</si>
  <si>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</si>
  <si>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</si>
  <si>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</si>
  <si>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</si>
  <si>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</si>
  <si>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</si>
  <si>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</si>
  <si>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</si>
  <si>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</si>
  <si>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</si>
  <si>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</si>
  <si>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</si>
  <si>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</si>
  <si>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</si>
  <si>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</si>
  <si>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</si>
  <si>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</si>
  <si>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</si>
  <si>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</si>
  <si>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</si>
  <si>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</si>
  <si>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</si>
  <si>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</si>
  <si>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</si>
  <si>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</si>
  <si>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</si>
  <si>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</si>
  <si>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</si>
  <si>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</si>
  <si>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</si>
  <si>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</si>
  <si>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</si>
  <si>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</si>
  <si>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</si>
  <si>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</si>
  <si>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</si>
  <si>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</si>
  <si>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</si>
  <si>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</si>
  <si>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</si>
  <si>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</si>
  <si>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</si>
  <si>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</si>
  <si>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</si>
  <si>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</si>
  <si>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</si>
  <si>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</si>
  <si>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</si>
  <si>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</si>
  <si>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</si>
  <si>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</si>
  <si>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</si>
  <si>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</si>
  <si>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</si>
  <si>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</si>
  <si>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</si>
  <si>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</si>
  <si>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</si>
  <si>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</si>
  <si>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</si>
  <si>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</si>
  <si>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</si>
  <si>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</si>
  <si>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</si>
  <si>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</si>
  <si>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</si>
  <si>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</si>
  <si>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</si>
  <si>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</si>
  <si>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</si>
  <si>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</si>
  <si>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</si>
  <si>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</si>
  <si>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</si>
  <si>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</si>
  <si>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</si>
  <si>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</si>
  <si>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</si>
  <si>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</si>
  <si>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</si>
  <si>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</si>
  <si>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</si>
  <si>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</si>
  <si>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</si>
  <si>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</si>
  <si>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</si>
  <si>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</si>
  <si>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</si>
  <si>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</si>
  <si>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</si>
  <si>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</si>
  <si>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</si>
  <si>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</si>
  <si>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</si>
  <si>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</si>
  <si>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</si>
  <si>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</si>
  <si>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</si>
  <si>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</si>
  <si>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</si>
  <si>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</si>
  <si>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</si>
  <si>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</si>
  <si>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</si>
  <si>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</si>
  <si>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</si>
  <si>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</si>
  <si>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</si>
  <si>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</si>
  <si>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</si>
  <si>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</si>
  <si>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</si>
  <si>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</si>
  <si>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</si>
  <si>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</si>
  <si>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</si>
  <si>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</si>
  <si>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</si>
  <si>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</si>
  <si>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</si>
  <si>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</si>
  <si>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</si>
  <si>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</si>
  <si>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</si>
  <si>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</si>
  <si>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</si>
  <si>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</si>
  <si>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</si>
  <si>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</si>
  <si>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</si>
  <si>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</si>
  <si>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</si>
  <si>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</si>
  <si>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</si>
  <si>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</si>
  <si>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</si>
  <si>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</si>
  <si>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</si>
  <si>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</si>
  <si>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</si>
  <si>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</si>
  <si>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</si>
  <si>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</si>
  <si>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</si>
  <si>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</si>
  <si>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</si>
  <si>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</si>
  <si>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</si>
  <si>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</si>
  <si>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</si>
  <si>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</si>
  <si>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</si>
  <si>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</si>
  <si>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</si>
  <si>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</si>
  <si>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</si>
  <si>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</si>
  <si>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</si>
  <si>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</si>
  <si>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</si>
  <si>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</si>
  <si>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</si>
  <si>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</si>
  <si>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</si>
  <si>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</si>
  <si>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</si>
  <si>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</si>
  <si>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</si>
  <si>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</si>
  <si>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</si>
  <si>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</si>
  <si>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</si>
  <si>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</si>
  <si>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</si>
  <si>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</si>
  <si>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</si>
  <si>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</si>
  <si>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</si>
  <si>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</si>
  <si>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</si>
  <si>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</si>
  <si>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</si>
  <si>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</si>
  <si>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</si>
  <si>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</si>
  <si>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</si>
  <si>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</si>
  <si>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</si>
  <si>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</si>
  <si>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</si>
  <si>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</si>
  <si>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</si>
  <si>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</si>
  <si>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</si>
  <si>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</si>
  <si>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</si>
  <si>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</si>
  <si>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</si>
  <si>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</si>
  <si>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</si>
  <si>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</si>
  <si>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</si>
  <si>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</si>
  <si>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</si>
  <si>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</si>
  <si>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</si>
  <si>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</si>
  <si>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</si>
  <si>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</si>
  <si>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</si>
  <si>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</si>
  <si>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</si>
  <si>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</si>
  <si>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</si>
  <si>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</si>
  <si>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</si>
  <si>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</si>
  <si>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</si>
  <si>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</si>
  <si>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</si>
  <si>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</si>
  <si>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</si>
  <si>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</si>
  <si>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</si>
  <si>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</si>
  <si>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</si>
  <si>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</si>
  <si>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</si>
  <si>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</si>
  <si>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</si>
  <si>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</si>
  <si>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</si>
  <si>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</si>
  <si>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</si>
  <si>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</si>
  <si>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</si>
  <si>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</si>
  <si>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</si>
  <si>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</si>
  <si>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</si>
  <si>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</si>
  <si>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</si>
  <si>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</si>
  <si>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</si>
  <si>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</si>
  <si>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</si>
  <si>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</si>
  <si>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</si>
  <si>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</si>
  <si>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</si>
  <si>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</si>
  <si>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</si>
  <si>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</si>
  <si>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</si>
  <si>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</si>
  <si>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</si>
  <si>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</si>
  <si>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</si>
  <si>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</si>
  <si>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</si>
  <si>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</si>
  <si>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</si>
  <si>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</si>
  <si>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</si>
  <si>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</si>
  <si>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</si>
  <si>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</si>
  <si>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</si>
  <si>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</si>
  <si>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</si>
  <si>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</si>
  <si>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</si>
  <si>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</si>
  <si>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</si>
  <si>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</si>
  <si>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</si>
  <si>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</si>
  <si>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</si>
  <si>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</si>
  <si>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</si>
  <si>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</si>
  <si>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</si>
  <si>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</si>
  <si>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</si>
  <si>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</si>
  <si>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</si>
  <si>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</si>
  <si>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</si>
  <si>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</si>
  <si>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</si>
  <si>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</si>
  <si>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</si>
  <si>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</si>
  <si>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</si>
  <si>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</si>
  <si>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</si>
  <si>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</si>
  <si>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</si>
  <si>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</si>
  <si>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</si>
  <si>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</si>
  <si>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</si>
  <si>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</si>
  <si>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</si>
  <si>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</si>
  <si>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</si>
  <si>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</si>
  <si>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</si>
  <si>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</si>
  <si>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</si>
  <si>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</si>
  <si>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</si>
  <si>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</si>
  <si>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</si>
  <si>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</si>
  <si>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</si>
  <si>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</si>
  <si>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</si>
  <si>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</si>
  <si>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</si>
  <si>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</si>
  <si>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</si>
  <si>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</si>
  <si>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</si>
  <si>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</si>
  <si>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</si>
  <si>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</si>
  <si>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</si>
  <si>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</si>
  <si>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</si>
  <si>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</si>
  <si>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</si>
  <si>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</si>
  <si>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</si>
  <si>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</si>
  <si>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</si>
  <si>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</si>
  <si>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</si>
  <si>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</si>
  <si>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</si>
  <si>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</si>
  <si>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</si>
  <si>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</si>
  <si>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</si>
  <si>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</si>
  <si>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</si>
  <si>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</si>
  <si>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</si>
  <si>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</si>
  <si>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</si>
  <si>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</si>
  <si>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</si>
  <si>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</si>
  <si>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</si>
  <si>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</si>
  <si>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</si>
  <si>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</si>
  <si>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</si>
  <si>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</si>
  <si>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</si>
  <si>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</si>
  <si>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</si>
  <si>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</si>
  <si>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</si>
  <si>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</si>
  <si>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</si>
  <si>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</si>
  <si>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</si>
  <si>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</si>
  <si>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</si>
  <si>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</si>
  <si>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</si>
  <si>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</si>
  <si>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</si>
  <si>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</si>
  <si>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</si>
  <si>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</si>
  <si>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</si>
  <si>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</si>
  <si>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</si>
  <si>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</si>
  <si>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</si>
  <si>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</si>
  <si>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</si>
  <si>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</si>
  <si>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</si>
  <si>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</si>
  <si>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</si>
  <si>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</si>
  <si>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</si>
  <si>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</si>
  <si>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</si>
  <si>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</si>
  <si>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</si>
  <si>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</si>
  <si>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</si>
  <si>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</si>
  <si>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</si>
  <si>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</si>
  <si>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</si>
  <si>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</si>
  <si>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</si>
  <si>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</si>
  <si>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</si>
  <si>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</si>
  <si>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</si>
  <si>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</si>
  <si>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</si>
  <si>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</si>
  <si>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</si>
  <si>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</si>
  <si>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</si>
  <si>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</si>
  <si>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</si>
  <si>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</si>
  <si>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</si>
  <si>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</si>
  <si>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</si>
  <si>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</si>
  <si>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</si>
  <si>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</si>
  <si>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</si>
  <si>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</si>
  <si>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</si>
  <si>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</si>
  <si>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</si>
  <si>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</si>
  <si>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</si>
  <si>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</si>
  <si>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</si>
  <si>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</si>
  <si>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</si>
  <si>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</si>
  <si>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</si>
  <si>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</si>
  <si>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</si>
  <si>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</si>
  <si>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</si>
  <si>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</si>
  <si>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</si>
  <si>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</si>
  <si>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</si>
  <si>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</si>
  <si>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</si>
  <si>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</si>
  <si>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</si>
  <si>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</si>
  <si>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</si>
  <si>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</si>
  <si>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</si>
  <si>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</si>
  <si>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</si>
  <si>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</si>
  <si>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</si>
  <si>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</si>
  <si>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</si>
  <si>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</si>
  <si>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</si>
  <si>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</si>
  <si>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</si>
  <si>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</si>
  <si>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</si>
  <si>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</si>
  <si>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</si>
  <si>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</si>
  <si>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</si>
  <si>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</si>
  <si>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</si>
  <si>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</si>
  <si>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</si>
  <si>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</si>
  <si>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</si>
  <si>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</si>
  <si>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</si>
  <si>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</si>
  <si>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</si>
  <si>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</si>
  <si>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</si>
  <si>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</si>
  <si>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</si>
  <si>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</si>
  <si>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</si>
  <si>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</si>
  <si>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</si>
  <si>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</si>
  <si>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</si>
  <si>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</si>
  <si>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</si>
  <si>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</si>
  <si>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</si>
  <si>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</si>
  <si>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</si>
  <si>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</si>
  <si>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</si>
  <si>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</si>
  <si>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</si>
  <si>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</si>
  <si>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</si>
  <si>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</si>
  <si>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</si>
  <si>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</si>
  <si>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</si>
  <si>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</si>
  <si>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</si>
  <si>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</si>
  <si>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</si>
  <si>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</si>
  <si>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</si>
  <si>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</si>
  <si>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</si>
  <si>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</si>
  <si>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</si>
  <si>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</si>
  <si>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</si>
  <si>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</si>
  <si>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</si>
  <si>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</si>
  <si>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</si>
  <si>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</si>
  <si>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</si>
  <si>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</si>
  <si>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</si>
  <si>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</si>
  <si>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</si>
  <si>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</si>
  <si>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</si>
  <si>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</si>
  <si>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</si>
  <si>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</si>
  <si>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</si>
  <si>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</si>
  <si>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</si>
  <si>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</si>
  <si>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</si>
  <si>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</si>
  <si>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</si>
  <si>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</si>
  <si>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</si>
  <si>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</si>
  <si>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</si>
  <si>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</si>
  <si>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</si>
  <si>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</si>
  <si>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</si>
  <si>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</si>
  <si>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</si>
  <si>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</si>
  <si>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</si>
  <si>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</si>
  <si>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</si>
  <si>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</si>
  <si>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</si>
  <si>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</si>
  <si>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</si>
  <si>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</si>
  <si>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</si>
  <si>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</si>
  <si>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</si>
  <si>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</si>
  <si>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</si>
  <si>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</si>
  <si>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</si>
  <si>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</si>
  <si>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</si>
  <si>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</si>
  <si>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</si>
  <si>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</si>
  <si>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</si>
  <si>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</si>
  <si>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</si>
  <si>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</si>
  <si>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</si>
  <si>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</si>
  <si>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</si>
  <si>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</si>
  <si>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</si>
  <si>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</si>
  <si>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</si>
  <si>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</si>
  <si>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</si>
  <si>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</si>
  <si>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</si>
  <si>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</si>
  <si>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</si>
  <si>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</si>
  <si>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</si>
  <si>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</si>
  <si>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</si>
  <si>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</si>
  <si>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</si>
  <si>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</si>
  <si>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</si>
  <si>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</si>
  <si>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</si>
  <si>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</si>
  <si>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</si>
  <si>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</si>
  <si>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</si>
  <si>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</si>
  <si>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</si>
  <si>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</si>
  <si>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</si>
  <si>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</si>
  <si>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</si>
  <si>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</si>
  <si>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</si>
  <si>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</si>
  <si>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</si>
  <si>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</si>
  <si>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</si>
  <si>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</si>
  <si>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</si>
  <si>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</si>
  <si>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</si>
  <si>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</si>
  <si>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</si>
  <si>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</si>
  <si>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</si>
  <si>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</si>
  <si>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</si>
  <si>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</si>
  <si>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</si>
  <si>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</si>
  <si>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</si>
  <si>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</si>
  <si>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</si>
  <si>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</si>
  <si>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</si>
  <si>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</si>
  <si>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</si>
  <si>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</si>
  <si>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</si>
  <si>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</si>
  <si>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</si>
  <si>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</si>
  <si>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</si>
  <si>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</si>
  <si>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</si>
  <si>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</si>
  <si>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</si>
  <si>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</si>
  <si>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</si>
  <si>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</si>
  <si>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</si>
  <si>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</si>
  <si>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</si>
  <si>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</si>
  <si>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</si>
  <si>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</si>
  <si>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</si>
  <si>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</si>
  <si>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</si>
  <si>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</si>
  <si>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</si>
  <si>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</si>
  <si>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</si>
  <si>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</si>
  <si>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</si>
  <si>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</si>
  <si>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</si>
  <si>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</si>
  <si>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</si>
  <si>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</si>
  <si>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</si>
  <si>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</si>
  <si>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</si>
  <si>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</si>
  <si>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</si>
  <si>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</si>
  <si>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</si>
  <si>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</si>
  <si>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</si>
  <si>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</si>
  <si>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</si>
  <si>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</si>
  <si>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</si>
  <si>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</si>
  <si>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</si>
  <si>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</si>
  <si>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</si>
  <si>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</si>
  <si>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</si>
  <si>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</si>
  <si>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</si>
  <si>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</si>
  <si>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</si>
  <si>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</si>
  <si>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</si>
  <si>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</si>
  <si>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</si>
  <si>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</si>
  <si>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</si>
  <si>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</si>
  <si>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</si>
  <si>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</si>
  <si>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</si>
  <si>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</si>
  <si>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</si>
  <si>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</si>
  <si>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</si>
  <si>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</si>
  <si>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</si>
  <si>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</si>
  <si>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</si>
  <si>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</si>
  <si>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</si>
  <si>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</si>
  <si>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</si>
  <si>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</si>
  <si>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</si>
  <si>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</si>
  <si>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</si>
  <si>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</si>
  <si>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</si>
  <si>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</si>
  <si>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</si>
  <si>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</si>
  <si>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</si>
  <si>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</si>
  <si>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</si>
  <si>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</si>
  <si>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</si>
  <si>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</si>
  <si>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</si>
  <si>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</si>
  <si>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</si>
  <si>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</si>
  <si>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</si>
  <si>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</si>
  <si>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</si>
  <si>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</si>
  <si>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</si>
  <si>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</si>
  <si>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</si>
  <si>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</si>
  <si>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</si>
  <si>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</si>
  <si>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</si>
  <si>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</si>
  <si>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</si>
  <si>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</si>
  <si>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</si>
  <si>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</si>
  <si>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</si>
  <si>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</si>
  <si>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</si>
  <si>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</si>
  <si>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</si>
  <si>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</si>
  <si>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</si>
  <si>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</si>
  <si>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</si>
  <si>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</si>
  <si>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</si>
  <si>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</si>
  <si>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</si>
  <si>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</si>
  <si>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</si>
  <si>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</si>
  <si>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</si>
  <si>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</si>
  <si>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</si>
  <si>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</si>
  <si>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</si>
  <si>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</si>
  <si>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</si>
  <si>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</si>
  <si>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</si>
  <si>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</si>
  <si>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</si>
  <si>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</si>
  <si>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</si>
  <si>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</si>
  <si>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</si>
  <si>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</si>
  <si>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</si>
  <si>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</si>
  <si>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</si>
  <si>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</si>
  <si>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</si>
  <si>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</si>
  <si>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</si>
  <si>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</si>
  <si>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</si>
  <si>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</si>
  <si>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</si>
  <si>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</si>
  <si>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</si>
  <si>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</si>
  <si>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</si>
  <si>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</si>
  <si>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</si>
  <si>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</si>
  <si>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</si>
  <si>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</si>
  <si>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</si>
  <si>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</si>
  <si>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</si>
  <si>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</si>
  <si>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</si>
  <si>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</si>
  <si>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</si>
  <si>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</si>
  <si>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</si>
  <si>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</si>
  <si>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</si>
  <si>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</si>
  <si>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</si>
  <si>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</si>
  <si>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</si>
  <si>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</si>
  <si>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</si>
  <si>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</si>
  <si>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</si>
  <si>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</si>
  <si>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</si>
  <si>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</si>
  <si>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</si>
  <si>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</si>
  <si>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</si>
  <si>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</si>
  <si>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</si>
  <si>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</si>
  <si>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</si>
  <si>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</si>
  <si>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</si>
  <si>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</si>
  <si>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</si>
  <si>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</si>
  <si>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</si>
  <si>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</si>
  <si>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</si>
  <si>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</si>
  <si>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</si>
  <si>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</si>
  <si>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</si>
  <si>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</si>
  <si>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</si>
  <si>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</si>
  <si>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</si>
  <si>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</si>
  <si>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</si>
  <si>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</si>
  <si>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</si>
  <si>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</si>
  <si>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</si>
  <si>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</si>
  <si>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</si>
  <si>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</si>
  <si>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</si>
  <si>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</si>
  <si>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</si>
  <si>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</si>
  <si>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</si>
  <si>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</si>
  <si>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</si>
  <si>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</si>
  <si>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</si>
  <si>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</si>
  <si>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</si>
  <si>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</si>
  <si>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</si>
  <si>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</si>
  <si>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</si>
  <si>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</si>
  <si>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</si>
  <si>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</si>
  <si>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</si>
  <si>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</si>
  <si>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</si>
  <si>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</si>
  <si>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</si>
  <si>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</si>
  <si>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</si>
  <si>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</si>
  <si>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</si>
  <si>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</si>
  <si>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</si>
  <si>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</si>
  <si>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</si>
  <si>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</si>
  <si>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</si>
  <si>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</si>
  <si>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</si>
  <si>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</si>
  <si>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</si>
  <si>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</si>
  <si>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</si>
  <si>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</si>
  <si>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</si>
  <si>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</si>
  <si>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</si>
  <si>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</si>
  <si>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</si>
  <si>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</si>
  <si>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</si>
  <si>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</si>
  <si>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</si>
  <si>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</si>
  <si>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</si>
  <si>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</si>
  <si>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</si>
  <si>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</si>
  <si>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</si>
  <si>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</si>
  <si>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</si>
  <si>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</si>
  <si>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</si>
  <si>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</si>
  <si>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</si>
  <si>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</si>
  <si>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</si>
  <si>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</si>
  <si>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</si>
  <si>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</si>
  <si>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</si>
  <si>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</si>
  <si>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</si>
  <si>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</si>
  <si>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</si>
  <si>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</si>
  <si>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</si>
  <si>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</si>
  <si>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</si>
  <si>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</si>
  <si>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</si>
  <si>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</si>
  <si>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</si>
  <si>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</si>
  <si>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</si>
  <si>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</si>
  <si>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</si>
  <si>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</si>
  <si>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</si>
  <si>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</si>
  <si>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</si>
  <si>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</si>
  <si>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</si>
  <si>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</si>
  <si>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</si>
  <si>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</si>
  <si>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</si>
  <si>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</si>
  <si>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</si>
  <si>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</si>
  <si>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</si>
  <si>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</si>
  <si>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</si>
  <si>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</si>
  <si>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</si>
  <si>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</si>
  <si>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</si>
  <si>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</si>
  <si>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</si>
  <si>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</si>
  <si>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</si>
  <si>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</si>
  <si>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</si>
  <si>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</si>
  <si>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</si>
  <si>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</si>
  <si>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</si>
  <si>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</si>
  <si>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</si>
  <si>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</si>
  <si>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</si>
  <si>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</si>
  <si>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</si>
  <si>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</si>
  <si>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</si>
  <si>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</si>
  <si>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</si>
  <si>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</si>
  <si>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</si>
  <si>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</si>
  <si>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</si>
  <si>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</si>
  <si>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</si>
  <si>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</si>
  <si>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</si>
  <si>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</si>
  <si>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</si>
  <si>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</si>
  <si>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</si>
  <si>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</si>
  <si>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</si>
  <si>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</si>
  <si>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</si>
  <si>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</si>
  <si>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</si>
  <si>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</si>
  <si>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</si>
  <si>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</si>
  <si>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</si>
  <si>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</si>
  <si>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</si>
  <si>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</si>
  <si>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</si>
  <si>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</si>
  <si>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</si>
  <si>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</si>
  <si>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</si>
  <si>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</si>
  <si>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</si>
  <si>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</si>
  <si>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</si>
  <si>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</si>
  <si>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</si>
  <si>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</si>
  <si>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</si>
  <si>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</si>
  <si>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</si>
  <si>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</si>
  <si>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</si>
  <si>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</si>
  <si>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</si>
  <si>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</si>
  <si>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</si>
  <si>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</si>
  <si>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</si>
  <si>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</si>
  <si>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</si>
  <si>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</si>
  <si>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</si>
  <si>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</si>
  <si>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</si>
  <si>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</si>
  <si>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</si>
  <si>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</si>
  <si>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</si>
  <si>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</si>
  <si>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</si>
  <si>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</si>
  <si>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</si>
  <si>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</si>
  <si>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</si>
  <si>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</si>
  <si>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</si>
  <si>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</si>
  <si>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</si>
  <si>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</si>
  <si>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</si>
  <si>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</si>
  <si>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</si>
  <si>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</si>
  <si>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</si>
  <si>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</si>
  <si>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</si>
  <si>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</si>
  <si>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</si>
  <si>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</si>
  <si>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</si>
  <si>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</si>
  <si>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</si>
  <si>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</si>
  <si>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</si>
  <si>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</si>
  <si>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</si>
  <si>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</si>
  <si>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</si>
  <si>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</si>
  <si>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</si>
  <si>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</si>
  <si>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</si>
  <si>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</si>
  <si>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</si>
  <si>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</si>
  <si>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</si>
  <si>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</si>
  <si>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</si>
  <si>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</si>
  <si>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</si>
  <si>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</si>
  <si>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</si>
  <si>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</si>
  <si>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</si>
  <si>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</si>
  <si>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</si>
  <si>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</si>
  <si>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</si>
  <si>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</si>
  <si>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</si>
  <si>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</si>
  <si>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</si>
  <si>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</si>
  <si>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</si>
  <si>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</si>
  <si>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</si>
  <si>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</si>
  <si>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</si>
  <si>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</si>
  <si>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</si>
  <si>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</si>
  <si>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</si>
  <si>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</si>
  <si>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</si>
  <si>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</si>
  <si>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</si>
  <si>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</si>
  <si>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</si>
  <si>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</si>
  <si>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</si>
  <si>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</si>
  <si>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</si>
  <si>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</si>
  <si>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</si>
  <si>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</si>
  <si>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</si>
  <si>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</si>
  <si>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</si>
  <si>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</si>
  <si>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</si>
  <si>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</si>
  <si>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</si>
  <si>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</si>
  <si>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</si>
  <si>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</si>
  <si>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</si>
  <si>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</si>
  <si>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</si>
  <si>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</si>
  <si>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</si>
  <si>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</si>
  <si>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</si>
  <si>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</si>
  <si>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</si>
  <si>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</si>
  <si>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</si>
  <si>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</si>
  <si>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</si>
  <si>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</si>
  <si>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</si>
  <si>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</si>
  <si>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</si>
  <si>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</si>
  <si>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</si>
  <si>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</si>
  <si>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</si>
  <si>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</si>
  <si>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</si>
  <si>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</si>
  <si>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</si>
  <si>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</si>
  <si>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</si>
  <si>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</si>
  <si>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</si>
  <si>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</si>
  <si>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</si>
  <si>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</si>
  <si>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</si>
  <si>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</si>
  <si>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</si>
  <si>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</si>
  <si>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</si>
  <si>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</si>
  <si>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</si>
  <si>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</si>
  <si>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</si>
  <si>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</si>
  <si>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</si>
  <si>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</si>
  <si>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</si>
  <si>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</si>
  <si>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</si>
  <si>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</si>
  <si>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</si>
  <si>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</si>
  <si>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</si>
  <si>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</si>
  <si>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</si>
  <si>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</si>
  <si>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</si>
  <si>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</si>
  <si>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</si>
  <si>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</si>
  <si>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</si>
  <si>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</si>
  <si>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</si>
  <si>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</si>
  <si>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</si>
  <si>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</si>
  <si>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</si>
  <si>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</si>
  <si>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</si>
  <si>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</si>
  <si>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</si>
  <si>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</si>
  <si>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</si>
  <si>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</si>
  <si>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</si>
  <si>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</si>
  <si>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</si>
  <si>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</si>
  <si>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</si>
  <si>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</si>
  <si>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</si>
  <si>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</si>
  <si>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</si>
  <si>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</si>
  <si>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</si>
  <si>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</si>
  <si>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</si>
  <si>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</si>
  <si>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</si>
  <si>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</si>
  <si>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</si>
  <si>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</si>
  <si>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</si>
  <si>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</si>
  <si>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</si>
  <si>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</si>
  <si>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</si>
  <si>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</si>
  <si>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</si>
  <si>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</si>
  <si>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</si>
  <si>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</si>
  <si>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</si>
  <si>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</si>
  <si>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</si>
  <si>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</si>
  <si>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</si>
  <si>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</si>
  <si>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</si>
  <si>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</si>
  <si>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</si>
  <si>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</si>
  <si>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</si>
  <si>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</si>
  <si>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</si>
  <si>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</si>
  <si>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</si>
  <si>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</si>
  <si>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</si>
  <si>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</si>
  <si>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</si>
  <si>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</si>
  <si>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</si>
  <si>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</si>
  <si>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</si>
  <si>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</si>
  <si>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</si>
  <si>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</si>
  <si>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</si>
  <si>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</si>
  <si>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</si>
  <si>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</si>
  <si>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</si>
  <si>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</si>
  <si>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</si>
  <si>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</si>
  <si>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</si>
  <si>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</si>
  <si>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</si>
  <si>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</si>
  <si>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</si>
  <si>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</si>
  <si>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</si>
  <si>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</si>
  <si>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</si>
  <si>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</si>
  <si>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</si>
  <si>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</si>
  <si>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</si>
  <si>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</si>
  <si>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</si>
  <si>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</si>
  <si>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</si>
  <si>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</si>
  <si>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</si>
  <si>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</si>
  <si>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</si>
  <si>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</si>
  <si>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</si>
  <si>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</si>
  <si>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</si>
  <si>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</si>
  <si>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</si>
  <si>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</si>
  <si>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</si>
  <si>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</si>
  <si>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</si>
  <si>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</si>
  <si>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</si>
  <si>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</si>
  <si>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</si>
  <si>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</si>
  <si>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</si>
  <si>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</si>
  <si>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</si>
  <si>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</si>
  <si>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</si>
  <si>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</si>
  <si>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</si>
  <si>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</si>
  <si>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</si>
  <si>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</si>
  <si>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</si>
  <si>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</si>
  <si>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</si>
  <si>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</si>
  <si>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</si>
  <si>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</si>
  <si>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</si>
  <si>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</si>
  <si>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</si>
  <si>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</si>
  <si>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</si>
  <si>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</si>
  <si>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</si>
  <si>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</si>
  <si>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</si>
  <si>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</si>
  <si>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</si>
  <si>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</si>
  <si>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</si>
  <si>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</si>
  <si>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</si>
  <si>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</si>
  <si>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</si>
  <si>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</si>
  <si>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</si>
  <si>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</si>
  <si>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</si>
  <si>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</si>
  <si>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</si>
  <si>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</si>
  <si>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</si>
  <si>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</si>
  <si>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</si>
  <si>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</si>
  <si>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</si>
  <si>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</si>
  <si>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</si>
  <si>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</si>
  <si>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</si>
  <si>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</si>
  <si>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</si>
  <si>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</si>
  <si>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</si>
  <si>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</si>
  <si>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</si>
  <si>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</si>
  <si>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</si>
  <si>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</si>
  <si>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</si>
  <si>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</si>
  <si>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</si>
  <si>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</si>
  <si>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</si>
  <si>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</si>
  <si>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</si>
  <si>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</si>
  <si>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</si>
  <si>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</si>
  <si>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</si>
  <si>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</si>
  <si>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</si>
  <si>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</si>
  <si>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</si>
  <si>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</si>
  <si>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</si>
  <si>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</si>
  <si>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</si>
  <si>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</si>
  <si>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</si>
  <si>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</si>
  <si>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</si>
  <si>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</si>
  <si>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</si>
  <si>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</si>
  <si>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</si>
  <si>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</si>
  <si>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</si>
  <si>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</si>
  <si>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</si>
  <si>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</si>
  <si>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</si>
  <si>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</si>
  <si>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</si>
  <si>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</si>
  <si>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</si>
  <si>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</si>
  <si>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</si>
  <si>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</si>
  <si>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</si>
  <si>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</si>
  <si>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</si>
  <si>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</si>
  <si>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</si>
  <si>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</si>
  <si>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</si>
  <si>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</si>
  <si>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</si>
  <si>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</si>
  <si>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</si>
  <si>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</si>
  <si>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</si>
  <si>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</si>
  <si>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</si>
  <si>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</si>
  <si>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</si>
  <si>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</si>
  <si>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</si>
  <si>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</si>
  <si>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</si>
  <si>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</si>
  <si>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</si>
  <si>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</si>
  <si>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</si>
  <si>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</si>
  <si>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</si>
  <si>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</si>
  <si>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</si>
  <si>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</si>
  <si>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</si>
  <si>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</si>
  <si>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</si>
  <si>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</si>
  <si>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</si>
  <si>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</si>
  <si>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</si>
  <si>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</si>
  <si>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</si>
  <si>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</si>
  <si>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</si>
  <si>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</si>
  <si>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</si>
  <si>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</si>
  <si>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</si>
  <si>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</si>
  <si>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</si>
  <si>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</si>
  <si>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</si>
  <si>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</si>
  <si>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</si>
  <si>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</si>
  <si>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</si>
  <si>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</si>
  <si>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</si>
  <si>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</si>
  <si>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</si>
  <si>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</si>
  <si>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</si>
  <si>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</si>
  <si>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</si>
  <si>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</si>
  <si>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</si>
  <si>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</si>
  <si>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</si>
  <si>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</si>
  <si>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</si>
  <si>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</si>
  <si>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</si>
  <si>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</si>
  <si>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</si>
  <si>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</si>
  <si>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</si>
  <si>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</si>
  <si>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</si>
  <si>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</si>
  <si>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</si>
  <si>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</si>
  <si>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</si>
  <si>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</si>
  <si>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</si>
  <si>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</si>
  <si>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</si>
  <si>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</si>
  <si>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</si>
  <si>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</si>
  <si>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</si>
  <si>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</si>
  <si>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</si>
  <si>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</si>
  <si>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</si>
  <si>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</si>
  <si>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</si>
  <si>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</si>
  <si>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</si>
  <si>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</si>
  <si>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</si>
  <si>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</si>
  <si>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</si>
  <si>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</si>
  <si>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</si>
  <si>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</si>
  <si>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</si>
  <si>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</si>
  <si>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</si>
  <si>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</si>
  <si>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</si>
  <si>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</si>
  <si>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</si>
  <si>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</si>
  <si>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</si>
  <si>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</si>
  <si>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</si>
  <si>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</si>
  <si>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</si>
  <si>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</si>
  <si>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</si>
  <si>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</si>
  <si>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</si>
  <si>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</si>
  <si>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</si>
  <si>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</si>
  <si>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</si>
  <si>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</si>
  <si>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</si>
  <si>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</si>
  <si>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</si>
  <si>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</si>
  <si>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</si>
  <si>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</si>
  <si>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</si>
  <si>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</si>
  <si>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</si>
  <si>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</si>
  <si>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</si>
  <si>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</si>
  <si>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</si>
  <si>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</si>
  <si>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</si>
  <si>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</si>
  <si>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</si>
  <si>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</si>
  <si>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</si>
  <si>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</si>
  <si>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</si>
  <si>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</si>
  <si>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</si>
  <si>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</si>
  <si>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</si>
  <si>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</si>
  <si>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</si>
  <si>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</si>
  <si>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</si>
  <si>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</si>
  <si>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</si>
  <si>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</si>
  <si>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</si>
  <si>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</si>
  <si>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</si>
  <si>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</si>
  <si>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</si>
  <si>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</si>
  <si>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</si>
  <si>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</si>
  <si>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</si>
  <si>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</si>
  <si>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</si>
  <si>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</si>
  <si>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</si>
  <si>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</si>
  <si>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</si>
  <si>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</si>
  <si>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</si>
  <si>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</si>
  <si>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</si>
  <si>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</si>
  <si>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</si>
  <si>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</si>
  <si>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</si>
  <si>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</si>
  <si>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</si>
  <si>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</si>
  <si>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</si>
  <si>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</si>
  <si>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</si>
  <si>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</si>
  <si>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</si>
  <si>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</si>
  <si>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</si>
  <si>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</si>
  <si>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</si>
  <si>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</si>
  <si>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</si>
  <si>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</si>
  <si>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</si>
  <si>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</si>
  <si>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</si>
  <si>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</si>
  <si>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</si>
  <si>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</si>
  <si>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</si>
  <si>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</si>
  <si>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</si>
  <si>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</si>
  <si>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</si>
  <si>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</si>
  <si>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</si>
  <si>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</si>
  <si>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</si>
  <si>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</si>
  <si>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</si>
  <si>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</si>
  <si>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</si>
  <si>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</si>
  <si>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</si>
  <si>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</si>
  <si>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</si>
  <si>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</si>
  <si>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</si>
  <si>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</si>
  <si>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</si>
  <si>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</si>
  <si>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</si>
  <si>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</si>
  <si>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</si>
  <si>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</si>
  <si>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</si>
  <si>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</si>
  <si>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</si>
  <si>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</si>
  <si>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</si>
  <si>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</si>
  <si>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</si>
  <si>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</si>
  <si>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</si>
  <si>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</si>
  <si>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</si>
  <si>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</si>
  <si>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</si>
  <si>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</si>
  <si>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</si>
  <si>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</si>
  <si>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</si>
  <si>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</si>
  <si>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</si>
  <si>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</si>
  <si>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</si>
  <si>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</si>
  <si>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</si>
  <si>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</si>
  <si>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</si>
  <si>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</si>
  <si>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</si>
  <si>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</si>
  <si>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</si>
  <si>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</si>
  <si>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</si>
  <si>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</si>
  <si>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</si>
  <si>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</si>
  <si>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</si>
  <si>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</si>
  <si>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</si>
  <si>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</si>
  <si>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</si>
  <si>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</si>
  <si>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</si>
  <si>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</si>
  <si>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</si>
  <si>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</si>
  <si>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</si>
  <si>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</si>
  <si>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</si>
  <si>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</si>
  <si>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</si>
  <si>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</si>
  <si>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</si>
  <si>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</si>
  <si>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</si>
  <si>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</si>
  <si>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</si>
  <si>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</si>
  <si>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</si>
  <si>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</si>
  <si>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</si>
  <si>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</si>
  <si>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</si>
  <si>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</si>
  <si>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</si>
  <si>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</si>
  <si>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</si>
  <si>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</si>
  <si>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</si>
  <si>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</si>
  <si>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</si>
  <si>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</si>
  <si>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</si>
  <si>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</si>
  <si>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</si>
  <si>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</si>
  <si>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</si>
  <si>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</si>
  <si>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</si>
  <si>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</si>
  <si>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</si>
  <si>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</si>
  <si>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</si>
  <si>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</si>
  <si>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</si>
  <si>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</si>
  <si>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</si>
  <si>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</si>
  <si>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</si>
  <si>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</si>
  <si>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</si>
  <si>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</si>
  <si>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</si>
  <si>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</si>
  <si>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</si>
  <si>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</si>
  <si>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</si>
  <si>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</si>
  <si>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</si>
  <si>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</si>
  <si>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</si>
  <si>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</si>
  <si>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</si>
  <si>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</si>
  <si>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</si>
  <si>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</si>
  <si>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</si>
  <si>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</si>
  <si>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</si>
  <si>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</si>
  <si>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</si>
  <si>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</si>
  <si>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</si>
  <si>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</si>
  <si>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</si>
  <si>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</si>
  <si>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</si>
  <si>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</si>
  <si>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</si>
  <si>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</si>
  <si>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</si>
  <si>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</si>
  <si>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</si>
  <si>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</si>
  <si>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</si>
  <si>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</si>
  <si>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</si>
  <si>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</si>
  <si>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</si>
  <si>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</si>
  <si>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</si>
  <si>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</si>
  <si>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</si>
  <si>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</si>
  <si>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</si>
  <si>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</si>
  <si>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</si>
  <si>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</si>
  <si>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</si>
  <si>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</si>
  <si>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</si>
  <si>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</si>
  <si>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</si>
  <si>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</si>
  <si>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</si>
  <si>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</si>
  <si>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</si>
  <si>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</si>
  <si>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</si>
  <si>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</si>
  <si>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</si>
  <si>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</si>
  <si>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</si>
  <si>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</si>
  <si>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</si>
  <si>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</si>
  <si>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</si>
  <si>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</si>
  <si>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</si>
  <si>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</si>
  <si>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</si>
  <si>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</si>
  <si>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</si>
  <si>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</si>
  <si>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</si>
  <si>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</si>
  <si>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</si>
  <si>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</si>
  <si>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</si>
  <si>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</si>
  <si>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</si>
  <si>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</si>
  <si>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</si>
  <si>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</si>
  <si>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</si>
  <si>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</si>
  <si>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</si>
  <si>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</si>
  <si>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</si>
  <si>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</si>
  <si>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</si>
  <si>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</si>
  <si>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</si>
  <si>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</si>
  <si>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</si>
  <si>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</si>
  <si>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</si>
  <si>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</si>
  <si>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</si>
  <si>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</si>
  <si>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</si>
  <si>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</si>
  <si>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</si>
  <si>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</si>
  <si>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</si>
  <si>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</si>
  <si>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</si>
  <si>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</si>
  <si>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</si>
  <si>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</si>
  <si>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</si>
  <si>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</si>
  <si>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</si>
  <si>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</si>
  <si>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</si>
  <si>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</si>
  <si>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</si>
  <si>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</si>
  <si>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</si>
  <si>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</si>
  <si>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</si>
  <si>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</si>
  <si>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</si>
  <si>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</si>
  <si>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</si>
  <si>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</si>
  <si>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</si>
  <si>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</si>
  <si>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</si>
  <si>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</si>
  <si>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</si>
  <si>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</si>
  <si>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</si>
  <si>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</si>
  <si>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</si>
  <si>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</si>
  <si>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</si>
  <si>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</si>
  <si>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</si>
  <si>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</si>
  <si>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</si>
  <si>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</si>
  <si>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</si>
  <si>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</si>
  <si>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</si>
  <si>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</si>
  <si>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</si>
  <si>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</si>
  <si>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</si>
  <si>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</si>
  <si>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</si>
  <si>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</si>
  <si>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</si>
  <si>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</si>
  <si>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</si>
  <si>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</si>
  <si>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</si>
  <si>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</si>
  <si>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</si>
  <si>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</si>
  <si>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</si>
  <si>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</si>
  <si>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</si>
  <si>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</si>
  <si>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</si>
  <si>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</si>
  <si>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</si>
  <si>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</si>
  <si>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</si>
  <si>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</si>
  <si>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</si>
  <si>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</si>
  <si>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</si>
  <si>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</si>
  <si>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</si>
  <si>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</si>
  <si>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</si>
  <si>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</si>
  <si>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</si>
  <si>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</si>
  <si>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</si>
  <si>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</si>
  <si>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</si>
  <si>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</si>
  <si>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</si>
  <si>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</si>
  <si>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</si>
  <si>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</si>
  <si>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</si>
  <si>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</si>
  <si>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</si>
  <si>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</si>
  <si>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</si>
  <si>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</si>
  <si>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</si>
  <si>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</si>
  <si>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</si>
  <si>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</si>
  <si>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</si>
  <si>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</si>
  <si>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</si>
  <si>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</si>
  <si>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</si>
  <si>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</si>
  <si>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</si>
  <si>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</si>
  <si>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</si>
  <si>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</si>
  <si>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</si>
  <si>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</si>
  <si>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</si>
  <si>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</si>
  <si>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</si>
  <si>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</si>
  <si>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</si>
  <si>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</si>
  <si>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</si>
  <si>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</si>
  <si>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</si>
  <si>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</si>
  <si>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</si>
  <si>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</si>
  <si>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</si>
  <si>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</si>
  <si>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</si>
  <si>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</si>
  <si>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</si>
  <si>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</si>
  <si>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</si>
  <si>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</si>
  <si>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</si>
  <si>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</si>
  <si>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</si>
  <si>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</si>
  <si>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</si>
  <si>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</si>
  <si>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</si>
  <si>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</si>
  <si>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</si>
  <si>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</si>
  <si>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</si>
  <si>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</si>
  <si>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</si>
  <si>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</si>
  <si>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</si>
  <si>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</si>
  <si>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</si>
  <si>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</si>
  <si>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</si>
  <si>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</si>
  <si>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</si>
  <si>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</si>
  <si>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</si>
  <si>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</si>
  <si>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</si>
  <si>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</si>
  <si>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</si>
  <si>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</si>
  <si>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</si>
  <si>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</si>
  <si>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</si>
  <si>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</si>
  <si>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</si>
  <si>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</si>
  <si>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</si>
  <si>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</si>
  <si>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</si>
  <si>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</si>
  <si>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</si>
  <si>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</si>
  <si>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</si>
  <si>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</si>
  <si>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</si>
  <si>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</si>
  <si>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</si>
  <si>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</si>
  <si>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</si>
  <si>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</si>
  <si>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</si>
  <si>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</si>
  <si>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</si>
  <si>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</si>
  <si>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</si>
  <si>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</si>
  <si>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</si>
  <si>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</si>
  <si>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</si>
  <si>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</si>
  <si>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</si>
  <si>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</si>
  <si>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</si>
  <si>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</si>
  <si>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</si>
  <si>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</si>
  <si>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</si>
  <si>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</si>
  <si>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</si>
  <si>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</si>
  <si>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</si>
  <si>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</si>
  <si>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</si>
  <si>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</si>
  <si>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</si>
  <si>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</si>
  <si>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</si>
  <si>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</si>
  <si>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</si>
  <si>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</si>
  <si>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</si>
  <si>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</si>
  <si>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</si>
  <si>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</si>
  <si>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</si>
  <si>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</si>
  <si>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</si>
  <si>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</si>
  <si>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</si>
  <si>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</si>
  <si>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</si>
  <si>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</si>
  <si>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</si>
  <si>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</si>
  <si>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</si>
  <si>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</si>
  <si>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</si>
  <si>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</si>
  <si>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</si>
  <si>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</si>
  <si>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</si>
  <si>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</si>
  <si>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</si>
  <si>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</si>
  <si>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</si>
  <si>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</si>
  <si>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</si>
  <si>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</si>
  <si>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</si>
  <si>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</si>
  <si>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</si>
  <si>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</si>
  <si>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</si>
  <si>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</si>
  <si>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</si>
  <si>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</si>
  <si>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</si>
  <si>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</si>
  <si>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</si>
  <si>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</si>
  <si>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</si>
  <si>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</si>
  <si>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</si>
  <si>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</si>
  <si>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</si>
  <si>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</si>
  <si>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</si>
  <si>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</si>
  <si>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</si>
  <si>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</si>
  <si>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</si>
  <si>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</si>
  <si>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</si>
  <si>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</si>
  <si>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</si>
  <si>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</si>
  <si>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</si>
  <si>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</si>
  <si>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</si>
  <si>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</si>
  <si>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</si>
  <si>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</si>
  <si>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</si>
  <si>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</si>
  <si>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</si>
  <si>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</si>
  <si>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</si>
  <si>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</si>
  <si>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</si>
  <si>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</si>
  <si>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</si>
  <si>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</si>
  <si>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</si>
  <si>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</si>
  <si>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</si>
  <si>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</si>
  <si>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</si>
  <si>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</si>
  <si>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</si>
  <si>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</si>
  <si>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</si>
  <si>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</si>
  <si>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</si>
  <si>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</si>
  <si>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</si>
  <si>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</si>
  <si>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</si>
  <si>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</si>
  <si>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</si>
  <si>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</si>
  <si>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</si>
  <si>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</si>
  <si>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</si>
  <si>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</si>
  <si>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</si>
  <si>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</si>
  <si>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</si>
  <si>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</si>
  <si>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</si>
  <si>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</si>
  <si>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</si>
  <si>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</si>
  <si>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</si>
  <si>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</si>
  <si>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</si>
  <si>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</si>
  <si>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</si>
  <si>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</si>
  <si>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</si>
  <si>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</si>
  <si>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</si>
  <si>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</si>
  <si>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</si>
  <si>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</si>
  <si>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</si>
  <si>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</si>
  <si>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</si>
  <si>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</si>
  <si>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</si>
  <si>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</si>
  <si>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</si>
  <si>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</si>
  <si>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</si>
  <si>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</si>
  <si>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</si>
  <si>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</si>
  <si>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</si>
  <si>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</si>
  <si>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</si>
  <si>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</si>
  <si>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</si>
  <si>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</si>
  <si>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</si>
  <si>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</si>
  <si>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</si>
  <si>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</si>
  <si>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</si>
  <si>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</si>
  <si>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</si>
  <si>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</si>
  <si>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</si>
  <si>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</si>
  <si>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</si>
  <si>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</si>
  <si>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</si>
  <si>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</si>
  <si>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</si>
  <si>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</si>
  <si>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</si>
  <si>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</si>
  <si>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</si>
  <si>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</si>
  <si>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</si>
  <si>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</si>
  <si>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</si>
  <si>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</si>
  <si>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</si>
  <si>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</si>
  <si>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</si>
  <si>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</si>
  <si>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</si>
  <si>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</si>
  <si>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</si>
  <si>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</si>
  <si>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</si>
  <si>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</si>
  <si>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</si>
  <si>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</si>
  <si>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</si>
  <si>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</si>
  <si>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</si>
  <si>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</si>
  <si>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</si>
  <si>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</si>
  <si>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</si>
  <si>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</si>
  <si>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</si>
  <si>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</si>
  <si>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</si>
  <si>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</si>
  <si>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</si>
  <si>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</si>
  <si>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</si>
  <si>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</si>
  <si>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</si>
  <si>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</si>
  <si>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</si>
  <si>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</si>
  <si>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</si>
  <si>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</si>
  <si>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</si>
  <si>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</si>
  <si>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</si>
  <si>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</si>
  <si>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</si>
  <si>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</si>
  <si>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</si>
  <si>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</si>
  <si>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</si>
  <si>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</si>
  <si>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</si>
  <si>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</si>
  <si>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</si>
  <si>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</si>
  <si>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</si>
  <si>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</si>
  <si>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</si>
  <si>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</si>
  <si>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</si>
  <si>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</si>
  <si>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</si>
  <si>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</si>
  <si>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</si>
  <si>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</si>
  <si>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</si>
  <si>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</si>
  <si>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</si>
  <si>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</si>
  <si>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</si>
  <si>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</si>
  <si>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</si>
  <si>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</si>
  <si>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</si>
  <si>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</si>
  <si>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</si>
  <si>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</si>
  <si>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</si>
  <si>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</si>
  <si>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</si>
  <si>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</si>
  <si>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</si>
  <si>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</si>
  <si>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</si>
  <si>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</si>
  <si>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</si>
  <si>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</si>
  <si>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</si>
  <si>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</si>
  <si>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</si>
  <si>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</si>
  <si>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</si>
  <si>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</si>
  <si>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</si>
  <si>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</si>
  <si>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</si>
  <si>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</si>
  <si>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</si>
  <si>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</si>
  <si>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</si>
  <si>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</si>
  <si>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</si>
  <si>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</si>
  <si>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</si>
  <si>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</si>
  <si>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</si>
  <si>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</si>
  <si>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</si>
  <si>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</si>
  <si>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</si>
  <si>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</si>
  <si>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</si>
  <si>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</si>
  <si>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</si>
  <si>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</si>
  <si>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</si>
  <si>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</si>
  <si>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</si>
  <si>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</si>
  <si>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</si>
  <si>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</si>
  <si>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</si>
  <si>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</si>
  <si>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</si>
  <si>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</si>
  <si>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</si>
  <si>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</si>
  <si>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</si>
  <si>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</si>
  <si>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</si>
  <si>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</si>
  <si>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</si>
  <si>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</si>
  <si>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</si>
  <si>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</si>
  <si>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</si>
  <si>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</si>
  <si>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</si>
  <si>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</si>
  <si>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</si>
  <si>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</si>
  <si>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</si>
  <si>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</si>
  <si>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</si>
  <si>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</si>
  <si>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</si>
  <si>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</si>
  <si>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</si>
  <si>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</si>
  <si>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</si>
  <si>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</si>
  <si>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</si>
  <si>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</si>
  <si>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</si>
  <si>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</si>
  <si>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</si>
  <si>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</si>
  <si>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</si>
  <si>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</si>
  <si>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</si>
  <si>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</si>
  <si>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</si>
  <si>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</si>
  <si>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</si>
  <si>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</si>
  <si>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</si>
  <si>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</si>
  <si>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</si>
  <si>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</si>
  <si>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</si>
  <si>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</si>
  <si>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</si>
  <si>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</si>
  <si>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</si>
  <si>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</si>
  <si>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</si>
  <si>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</si>
  <si>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</si>
  <si>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</si>
  <si>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</si>
  <si>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</si>
  <si>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</si>
  <si>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</si>
  <si>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</si>
  <si>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</si>
  <si>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</si>
  <si>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</si>
  <si>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</si>
  <si>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</si>
  <si>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</si>
  <si>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</si>
  <si>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</si>
  <si>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</si>
  <si>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</si>
  <si>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</si>
  <si>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</si>
  <si>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</si>
  <si>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</si>
  <si>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</si>
  <si>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</si>
  <si>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</si>
  <si>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</si>
  <si>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</si>
  <si>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</si>
  <si>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</si>
  <si>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</si>
  <si>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</si>
  <si>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</si>
  <si>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</si>
  <si>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</si>
  <si>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</si>
  <si>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</si>
  <si>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</si>
  <si>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</si>
  <si>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</si>
  <si>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</si>
  <si>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</si>
  <si>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</si>
  <si>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</si>
  <si>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</si>
  <si>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</si>
  <si>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</si>
  <si>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</si>
  <si>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</si>
  <si>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</si>
  <si>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</si>
  <si>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</si>
  <si>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</si>
  <si>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</si>
  <si>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</si>
  <si>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</si>
  <si>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</si>
  <si>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</si>
  <si>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</si>
  <si>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</si>
  <si>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</si>
  <si>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</si>
  <si>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</si>
  <si>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</si>
  <si>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</si>
  <si>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</si>
  <si>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</si>
  <si>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</si>
  <si>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</si>
  <si>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</si>
  <si>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</si>
  <si>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</si>
  <si>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</si>
  <si>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</si>
  <si>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</si>
  <si>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</si>
  <si>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</si>
  <si>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</si>
  <si>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</si>
  <si>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</si>
  <si>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</si>
  <si>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</si>
  <si>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</si>
  <si>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</si>
  <si>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</si>
  <si>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</si>
  <si>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</si>
  <si>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</si>
  <si>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</si>
  <si>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</si>
  <si>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</si>
  <si>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</si>
  <si>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</si>
  <si>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</si>
  <si>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</si>
  <si>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</si>
  <si>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</si>
  <si>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</si>
  <si>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</si>
  <si>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</si>
  <si>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</si>
  <si>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</si>
  <si>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</si>
  <si>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</si>
  <si>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</si>
  <si>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</si>
  <si>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</si>
  <si>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</si>
  <si>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</si>
  <si>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</si>
  <si>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</si>
  <si>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</si>
  <si>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</si>
  <si>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</si>
  <si>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</si>
  <si>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</si>
  <si>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</si>
  <si>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</si>
  <si>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</si>
  <si>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</si>
  <si>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</si>
  <si>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</si>
  <si>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</si>
  <si>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</si>
  <si>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</si>
  <si>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</si>
  <si>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</si>
  <si>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</si>
  <si>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</si>
  <si>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</si>
  <si>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</si>
  <si>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</si>
  <si>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</si>
  <si>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</si>
  <si>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</si>
  <si>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</si>
  <si>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</si>
  <si>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</si>
  <si>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</si>
  <si>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</si>
  <si>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</si>
  <si>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</si>
  <si>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</si>
  <si>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</si>
  <si>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</si>
  <si>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</si>
  <si>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</si>
  <si>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</si>
  <si>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</si>
  <si>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</si>
  <si>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</si>
  <si>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</si>
  <si>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</si>
  <si>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</si>
  <si>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</si>
  <si>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</si>
  <si>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</si>
  <si>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</si>
  <si>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</si>
  <si>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</si>
  <si>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</si>
  <si>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</si>
  <si>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</si>
  <si>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</si>
  <si>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</si>
  <si>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</si>
  <si>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</si>
  <si>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</si>
  <si>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</si>
  <si>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</si>
  <si>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</si>
  <si>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</si>
  <si>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</si>
  <si>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</si>
  <si>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</si>
  <si>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</si>
  <si>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</si>
  <si>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</si>
  <si>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</si>
  <si>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</si>
  <si>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</si>
  <si>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</si>
  <si>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</si>
  <si>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</si>
  <si>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</si>
  <si>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</si>
  <si>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</si>
  <si>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</si>
  <si>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</si>
  <si>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</si>
  <si>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</si>
  <si>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</si>
  <si>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</si>
  <si>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</si>
  <si>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</si>
  <si>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</si>
  <si>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</si>
  <si>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</si>
  <si>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</si>
  <si>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</si>
  <si>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</si>
  <si>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</si>
  <si>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</si>
  <si>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</si>
  <si>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</si>
  <si>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</si>
  <si>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</si>
  <si>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</si>
  <si>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</si>
  <si>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</si>
  <si>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</si>
  <si>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</si>
  <si>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</si>
  <si>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</si>
  <si>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</si>
  <si>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</si>
  <si>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</si>
  <si>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</si>
  <si>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</si>
  <si>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</si>
  <si>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</si>
  <si>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</si>
  <si>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</si>
  <si>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</si>
  <si>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</si>
  <si>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</si>
  <si>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</si>
  <si>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</si>
  <si>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</si>
  <si>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</si>
  <si>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</si>
  <si>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</si>
  <si>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</si>
  <si>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</si>
  <si>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</si>
  <si>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</si>
  <si>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</si>
  <si>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</si>
  <si>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</si>
  <si>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</si>
  <si>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</si>
  <si>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</si>
  <si>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</si>
  <si>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</si>
  <si>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</si>
  <si>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</si>
  <si>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</si>
  <si>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</si>
  <si>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</si>
  <si>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</si>
  <si>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</si>
  <si>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</si>
  <si>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</si>
  <si>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</si>
  <si>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</si>
  <si>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</si>
  <si>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</si>
  <si>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</si>
  <si>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</si>
  <si>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</si>
  <si>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</si>
  <si>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</si>
  <si>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</si>
  <si>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</si>
  <si>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</si>
  <si>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</si>
  <si>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</si>
  <si>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</si>
  <si>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</si>
  <si>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</si>
  <si>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</si>
  <si>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</si>
  <si>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</si>
  <si>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</si>
  <si>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</si>
  <si>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</si>
  <si>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</si>
  <si>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</si>
  <si>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</si>
  <si>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</si>
  <si>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</si>
  <si>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</si>
  <si>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</si>
  <si>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</si>
  <si>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</si>
  <si>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</si>
  <si>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</si>
  <si>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</si>
  <si>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</si>
  <si>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</si>
  <si>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</si>
  <si>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</si>
  <si>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</si>
  <si>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</si>
  <si>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</si>
  <si>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</si>
  <si>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</si>
  <si>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</si>
  <si>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</si>
  <si>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</si>
  <si>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</si>
  <si>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</si>
  <si>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</si>
  <si>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</si>
  <si>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</si>
  <si>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</si>
  <si>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</si>
  <si>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</si>
  <si>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</si>
  <si>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</si>
  <si>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</si>
  <si>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</si>
  <si>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</si>
  <si>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</si>
  <si>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</si>
  <si>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</si>
  <si>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</si>
  <si>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</si>
  <si>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</si>
  <si>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</si>
  <si>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</si>
  <si>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</si>
  <si>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</si>
  <si>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</si>
  <si>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</si>
  <si>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</si>
  <si>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</si>
  <si>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</si>
  <si>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</si>
  <si>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</si>
  <si>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</si>
  <si>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</si>
  <si>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</si>
  <si>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</si>
  <si>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</si>
  <si>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</si>
  <si>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</si>
  <si>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</si>
  <si>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</si>
  <si>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</si>
  <si>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</si>
  <si>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</si>
  <si>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</si>
  <si>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</si>
  <si>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</si>
  <si>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</si>
  <si>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</si>
  <si>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</si>
  <si>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</si>
  <si>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</si>
  <si>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</si>
  <si>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</si>
  <si>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</si>
  <si>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</si>
  <si>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</si>
  <si>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</si>
  <si>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</si>
  <si>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</si>
  <si>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</si>
  <si>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</si>
  <si>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</si>
  <si>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</si>
  <si>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</si>
  <si>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</si>
  <si>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</si>
  <si>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</si>
  <si>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</si>
  <si>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</si>
  <si>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</si>
  <si>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</si>
  <si>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</si>
  <si>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</si>
  <si>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</si>
  <si>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</si>
  <si>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</si>
  <si>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</si>
  <si>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</si>
  <si>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</si>
  <si>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</si>
  <si>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</si>
  <si>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</si>
  <si>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</si>
  <si>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</si>
  <si>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</si>
  <si>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</si>
  <si>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</si>
  <si>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</si>
  <si>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</si>
  <si>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</si>
  <si>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</si>
  <si>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</si>
  <si>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</si>
  <si>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</si>
  <si>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</si>
  <si>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</si>
  <si>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</si>
  <si>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</si>
  <si>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</si>
  <si>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</si>
  <si>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</si>
  <si>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</si>
  <si>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</si>
  <si>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</si>
  <si>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</si>
  <si>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</si>
  <si>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</si>
  <si>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</si>
  <si>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</si>
  <si>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</si>
  <si>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</si>
  <si>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</si>
  <si>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</si>
  <si>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</si>
  <si>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</si>
  <si>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</si>
  <si>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</si>
  <si>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</si>
  <si>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</si>
  <si>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</si>
  <si>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</si>
  <si>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</si>
  <si>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</si>
  <si>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</si>
  <si>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</si>
  <si>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</si>
  <si>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</si>
  <si>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</si>
  <si>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</si>
  <si>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</si>
  <si>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</si>
  <si>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</si>
  <si>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</si>
  <si>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</si>
  <si>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</si>
  <si>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</si>
  <si>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</si>
  <si>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</si>
  <si>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</si>
  <si>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</si>
  <si>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</si>
  <si>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</si>
  <si>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</si>
  <si>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</si>
  <si>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</si>
  <si>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</si>
  <si>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</si>
  <si>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</si>
  <si>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</si>
  <si>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</si>
  <si>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</si>
  <si>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</si>
  <si>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</si>
  <si>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</si>
  <si>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</si>
  <si>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</si>
  <si>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</si>
  <si>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</si>
  <si>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</si>
  <si>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</si>
  <si>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</si>
  <si>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</si>
  <si>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</si>
  <si>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</si>
  <si>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</si>
  <si>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</si>
  <si>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</si>
  <si>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</si>
  <si>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</si>
  <si>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</si>
  <si>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</si>
  <si>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</si>
  <si>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</si>
  <si>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</si>
  <si>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</si>
  <si>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</si>
  <si>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</si>
  <si>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</si>
  <si>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</si>
  <si>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</si>
  <si>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</si>
  <si>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</si>
  <si>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</si>
  <si>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</si>
  <si>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</si>
  <si>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</si>
  <si>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</si>
  <si>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</si>
  <si>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</si>
  <si>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</si>
  <si>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</si>
  <si>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</si>
  <si>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</si>
  <si>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</si>
  <si>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</si>
  <si>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</si>
  <si>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</si>
  <si>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</si>
  <si>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</si>
  <si>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</si>
  <si>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</si>
  <si>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</si>
  <si>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</si>
  <si>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</si>
  <si>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</si>
  <si>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</si>
  <si>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</si>
  <si>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</si>
  <si>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</si>
  <si>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</si>
  <si>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</si>
  <si>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</si>
  <si>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</si>
  <si>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</si>
  <si>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</si>
  <si>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</si>
  <si>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</si>
  <si>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</si>
  <si>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</si>
  <si>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</si>
  <si>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</si>
  <si>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</si>
  <si>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</si>
  <si>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</si>
  <si>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</si>
  <si>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</si>
  <si>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</si>
  <si>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</si>
  <si>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</si>
  <si>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</si>
  <si>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</si>
  <si>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</si>
  <si>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</si>
  <si>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</si>
  <si>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</si>
  <si>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</si>
  <si>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</si>
  <si>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</si>
  <si>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</si>
  <si>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</si>
  <si>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</si>
  <si>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</si>
  <si>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</si>
  <si>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</si>
  <si>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</si>
  <si>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</si>
  <si>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</si>
  <si>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</si>
  <si>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</si>
  <si>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</si>
  <si>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</si>
  <si>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</si>
  <si>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</si>
  <si>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</si>
  <si>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</si>
  <si>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</si>
  <si>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</si>
  <si>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</si>
  <si>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</si>
  <si>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</si>
  <si>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</si>
  <si>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</si>
  <si>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</si>
  <si>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</si>
  <si>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</si>
  <si>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</si>
  <si>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</si>
  <si>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</si>
  <si>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</si>
  <si>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</si>
  <si>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</si>
  <si>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</si>
  <si>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</si>
  <si>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</si>
  <si>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</si>
  <si>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</si>
  <si>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</si>
  <si>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</si>
  <si>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</si>
  <si>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</si>
  <si>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</si>
  <si>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</si>
  <si>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</si>
  <si>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</si>
  <si>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</si>
  <si>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</si>
  <si>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</si>
  <si>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</si>
  <si>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</si>
  <si>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</si>
  <si>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</si>
  <si>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</si>
  <si>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</si>
  <si>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</si>
  <si>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</si>
  <si>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</si>
  <si>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</si>
  <si>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</si>
  <si>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</si>
  <si>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</si>
  <si>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</si>
  <si>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</si>
  <si>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</si>
  <si>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</si>
  <si>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</si>
  <si>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</si>
  <si>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</si>
  <si>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</si>
  <si>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</si>
  <si>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</si>
  <si>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</si>
  <si>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</si>
  <si>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</si>
  <si>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</si>
  <si>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</si>
  <si>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</si>
  <si>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</si>
  <si>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</si>
  <si>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</si>
  <si>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</si>
  <si>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</si>
  <si>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</si>
  <si>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</si>
  <si>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</si>
  <si>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</si>
  <si>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</si>
  <si>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</si>
  <si>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</si>
  <si>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</si>
  <si>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</si>
  <si>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</si>
  <si>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</si>
  <si>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</si>
  <si>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</si>
  <si>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</si>
  <si>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</si>
  <si>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</si>
  <si>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</si>
  <si>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</si>
  <si>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</si>
  <si>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</si>
  <si>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</si>
  <si>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</si>
  <si>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</si>
  <si>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</si>
  <si>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</si>
  <si>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</si>
  <si>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</si>
  <si>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</si>
  <si>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</si>
  <si>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</si>
  <si>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</si>
  <si>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</si>
  <si>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</si>
  <si>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</si>
  <si>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</si>
  <si>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</si>
  <si>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</si>
  <si>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</si>
  <si>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</si>
  <si>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</si>
  <si>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</si>
  <si>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</si>
  <si>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</si>
  <si>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</si>
  <si>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</si>
  <si>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</si>
  <si>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</si>
  <si>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</si>
  <si>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</si>
  <si>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</si>
  <si>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</si>
  <si>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</si>
  <si>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</si>
  <si>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</si>
  <si>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</si>
  <si>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</si>
  <si>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</si>
  <si>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</si>
  <si>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</si>
  <si>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</si>
  <si>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</si>
  <si>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</si>
  <si>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</si>
  <si>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</si>
  <si>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</si>
  <si>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</si>
  <si>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</si>
  <si>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</si>
  <si>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</si>
  <si>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</si>
  <si>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</si>
  <si>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</si>
  <si>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</si>
  <si>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</si>
  <si>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</si>
  <si>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</si>
  <si>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</si>
  <si>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</si>
  <si>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</si>
  <si>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</si>
  <si>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</si>
  <si>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</si>
  <si>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</si>
  <si>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</si>
  <si>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</si>
  <si>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</si>
  <si>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</si>
  <si>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</si>
  <si>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</si>
  <si>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</si>
  <si>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</si>
  <si>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</si>
  <si>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</si>
  <si>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</si>
  <si>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</si>
  <si>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</si>
  <si>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</si>
  <si>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</si>
  <si>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</si>
  <si>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</si>
  <si>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</si>
  <si>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</si>
  <si>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</si>
  <si>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</si>
  <si>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</si>
  <si>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</si>
  <si>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</si>
  <si>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</si>
  <si>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</si>
  <si>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</si>
  <si>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</si>
  <si>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</si>
  <si>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</si>
  <si>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</si>
  <si>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</si>
  <si>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</si>
  <si>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</si>
  <si>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</si>
  <si>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</si>
  <si>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</si>
  <si>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</si>
  <si>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</si>
  <si>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</si>
  <si>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</si>
  <si>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</si>
  <si>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</si>
  <si>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</si>
  <si>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</si>
  <si>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</si>
  <si>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</si>
  <si>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</si>
  <si>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</si>
  <si>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</si>
  <si>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</si>
  <si>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</si>
  <si>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</si>
  <si>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</si>
  <si>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</si>
  <si>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</si>
  <si>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</si>
  <si>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</si>
  <si>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</si>
  <si>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</si>
  <si>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</si>
  <si>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</si>
  <si>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</si>
  <si>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</si>
  <si>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</si>
  <si>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</si>
  <si>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</si>
  <si>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</si>
  <si>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</si>
  <si>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</si>
  <si>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</si>
  <si>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</si>
  <si>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</si>
  <si>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</si>
  <si>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</si>
  <si>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</si>
  <si>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</si>
  <si>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</si>
  <si>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</si>
  <si>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</si>
  <si>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</si>
  <si>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</si>
  <si>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</si>
  <si>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</si>
  <si>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</si>
  <si>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</si>
  <si>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</si>
  <si>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</si>
  <si>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</si>
  <si>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</si>
  <si>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</si>
  <si>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</si>
  <si>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</si>
  <si>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</si>
  <si>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</si>
  <si>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</si>
  <si>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</si>
  <si>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</si>
  <si>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</si>
  <si>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</si>
  <si>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</si>
  <si>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</si>
  <si>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</si>
  <si>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</si>
  <si>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</si>
  <si>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</si>
  <si>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</si>
  <si>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</si>
  <si>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</si>
  <si>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</si>
  <si>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</si>
  <si>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</si>
  <si>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</si>
  <si>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</si>
  <si>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</si>
  <si>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</si>
  <si>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</si>
  <si>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</si>
  <si>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</si>
  <si>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</si>
  <si>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</si>
  <si>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</si>
  <si>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</si>
  <si>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</si>
  <si>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</si>
  <si>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</si>
  <si>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</si>
  <si>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</si>
  <si>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</si>
  <si>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</si>
  <si>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</si>
  <si>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</si>
  <si>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</si>
  <si>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</si>
  <si>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</si>
  <si>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</si>
  <si>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</si>
  <si>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</si>
  <si>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</si>
  <si>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</si>
  <si>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</si>
  <si>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</si>
  <si>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</si>
  <si>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</si>
  <si>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</si>
  <si>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</si>
  <si>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</si>
  <si>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</si>
  <si>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</si>
  <si>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</si>
  <si>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</si>
  <si>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</si>
  <si>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</si>
  <si>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</si>
  <si>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</si>
  <si>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</si>
  <si>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</si>
  <si>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</si>
  <si>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</si>
  <si>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</si>
  <si>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</si>
  <si>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</si>
  <si>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</si>
  <si>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</si>
  <si>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</si>
  <si>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</si>
  <si>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</si>
  <si>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</si>
  <si>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</si>
  <si>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</si>
  <si>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</si>
  <si>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</si>
  <si>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</si>
  <si>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</si>
  <si>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</si>
  <si>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</si>
  <si>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</si>
  <si>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</si>
  <si>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</si>
  <si>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</si>
  <si>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</si>
  <si>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</si>
  <si>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</si>
  <si>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</si>
  <si>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</si>
  <si>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</si>
  <si>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</si>
  <si>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</si>
  <si>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</si>
  <si>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</si>
  <si>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</si>
  <si>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</si>
  <si>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</si>
  <si>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</si>
  <si>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</si>
  <si>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</si>
  <si>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</si>
  <si>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</si>
  <si>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</si>
  <si>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</si>
  <si>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</si>
  <si>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</si>
  <si>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</si>
  <si>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</si>
  <si>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</si>
  <si>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</si>
  <si>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</si>
  <si>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</si>
  <si>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</si>
  <si>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</si>
  <si>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</si>
  <si>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</si>
  <si>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</si>
  <si>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</si>
  <si>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</si>
  <si>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</si>
  <si>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</si>
  <si>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</si>
  <si>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</si>
  <si>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</si>
  <si>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</si>
  <si>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</si>
  <si>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</si>
  <si>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</si>
  <si>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</si>
  <si>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</si>
  <si>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</si>
  <si>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</si>
  <si>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</si>
  <si>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</si>
  <si>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</si>
  <si>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</si>
  <si>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</si>
  <si>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</si>
  <si>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</si>
  <si>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</si>
  <si>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</si>
  <si>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</si>
  <si>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</si>
  <si>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</si>
  <si>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</si>
  <si>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</si>
  <si>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</si>
  <si>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</si>
  <si>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</si>
  <si>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</si>
  <si>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</si>
  <si>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</si>
  <si>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</si>
  <si>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</si>
  <si>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</si>
  <si>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</si>
  <si>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</si>
  <si>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</si>
  <si>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</si>
  <si>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</si>
  <si>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</si>
  <si>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</si>
  <si>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</si>
  <si>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</si>
  <si>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</si>
  <si>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</si>
  <si>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</si>
  <si>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</si>
  <si>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</si>
  <si>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</si>
  <si>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</si>
  <si>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</si>
  <si>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</si>
  <si>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</si>
  <si>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</si>
  <si>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</si>
  <si>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</si>
  <si>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</si>
  <si>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</si>
  <si>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</si>
  <si>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</si>
  <si>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</si>
  <si>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</si>
  <si>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</si>
  <si>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</si>
  <si>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</si>
  <si>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</si>
  <si>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</si>
  <si>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</si>
  <si>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</si>
  <si>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</si>
  <si>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</si>
  <si>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</si>
  <si>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</si>
  <si>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</si>
  <si>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</si>
  <si>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</si>
  <si>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</si>
  <si>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</si>
  <si>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</si>
  <si>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</si>
  <si>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</si>
  <si>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</si>
  <si>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</si>
  <si>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</si>
  <si>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</si>
  <si>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</si>
  <si>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</si>
  <si>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</si>
  <si>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</si>
  <si>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</si>
  <si>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</si>
  <si>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</si>
  <si>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</si>
  <si>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</si>
  <si>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</si>
  <si>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</si>
  <si>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</si>
  <si>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</si>
  <si>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</si>
  <si>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</si>
  <si>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</si>
  <si>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</si>
  <si>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</si>
  <si>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</si>
  <si>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</si>
  <si>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</si>
  <si>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</si>
  <si>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</si>
  <si>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</si>
  <si>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</si>
  <si>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</si>
  <si>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</si>
  <si>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</si>
  <si>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</si>
  <si>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</si>
  <si>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</si>
  <si>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</si>
  <si>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</si>
  <si>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</si>
  <si>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</si>
  <si>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</si>
  <si>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</si>
  <si>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</si>
  <si>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</si>
  <si>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</si>
  <si>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</si>
  <si>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</si>
  <si>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</si>
  <si>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</si>
  <si>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</si>
  <si>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</si>
  <si>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</si>
  <si>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</si>
  <si>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</si>
  <si>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</si>
  <si>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</si>
  <si>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</si>
  <si>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</si>
  <si>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</si>
  <si>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</si>
  <si>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</si>
  <si>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</si>
  <si>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</si>
  <si>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</si>
  <si>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</si>
  <si>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</si>
  <si>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</si>
  <si>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</si>
  <si>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</si>
  <si>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</si>
  <si>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</si>
  <si>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</si>
  <si>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</si>
  <si>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</si>
  <si>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</si>
  <si>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</si>
  <si>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</si>
  <si>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</si>
  <si>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</si>
  <si>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</si>
  <si>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</si>
  <si>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</si>
  <si>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</si>
  <si>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</si>
  <si>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</si>
  <si>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</si>
  <si>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</si>
  <si>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</si>
  <si>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</si>
  <si>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</si>
  <si>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</si>
  <si>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</si>
  <si>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</si>
  <si>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</si>
  <si>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</si>
  <si>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</si>
  <si>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</si>
  <si>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</si>
  <si>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</si>
  <si>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</si>
  <si>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</si>
  <si>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</si>
  <si>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</si>
  <si>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</si>
  <si>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</si>
  <si>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</si>
  <si>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</si>
  <si>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</si>
  <si>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</si>
  <si>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</si>
  <si>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</si>
  <si>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</si>
  <si>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</si>
  <si>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</si>
  <si>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</si>
  <si>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</si>
  <si>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</si>
  <si>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</si>
  <si>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</si>
  <si>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</si>
  <si>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</si>
  <si>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</si>
  <si>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</si>
  <si>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</si>
  <si>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</si>
  <si>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</si>
  <si>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</si>
  <si>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</si>
  <si>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</si>
  <si>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</si>
  <si>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</si>
  <si>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</si>
  <si>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</si>
  <si>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</si>
  <si>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</si>
  <si>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</si>
  <si>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</si>
  <si>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</si>
  <si>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</si>
  <si>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</si>
  <si>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</si>
  <si>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</si>
  <si>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</si>
  <si>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</si>
  <si>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</si>
  <si>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</si>
  <si>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</si>
  <si>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</si>
  <si>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</si>
  <si>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</si>
  <si>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</si>
  <si>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</si>
  <si>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</si>
  <si>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</si>
  <si>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</si>
  <si>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</si>
  <si>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</si>
  <si>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</si>
  <si>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</si>
  <si>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</si>
  <si>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</si>
  <si>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</si>
  <si>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</si>
  <si>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</si>
  <si>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</si>
  <si>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</si>
  <si>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</si>
  <si>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</si>
  <si>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</si>
  <si>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</si>
  <si>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</si>
  <si>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</si>
  <si>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</si>
  <si>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</si>
  <si>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</si>
  <si>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</si>
  <si>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</si>
  <si>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</si>
  <si>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</si>
  <si>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</si>
  <si>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</si>
  <si>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</si>
  <si>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</si>
  <si>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</si>
  <si>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</si>
  <si>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</si>
  <si>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</si>
  <si>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</si>
  <si>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</si>
  <si>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</si>
  <si>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</si>
  <si>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</si>
  <si>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</si>
  <si>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</si>
  <si>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</si>
  <si>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</si>
  <si>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</si>
  <si>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</si>
  <si>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</si>
  <si>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</si>
  <si>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</si>
  <si>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</si>
  <si>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</si>
  <si>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</si>
  <si>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</si>
  <si>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</si>
  <si>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</si>
  <si>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</si>
  <si>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</si>
  <si>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</si>
  <si>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</si>
  <si>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</si>
  <si>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</si>
  <si>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</si>
  <si>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</si>
  <si>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</si>
  <si>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</si>
  <si>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</si>
  <si>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</si>
  <si>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</si>
  <si>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</si>
  <si>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</si>
  <si>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</si>
  <si>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</si>
  <si>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</si>
  <si>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</si>
  <si>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</si>
  <si>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</si>
  <si>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</si>
  <si>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</si>
  <si>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</si>
  <si>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</si>
  <si>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</si>
  <si>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</si>
  <si>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</si>
  <si>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</si>
  <si>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</si>
  <si>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</si>
  <si>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</si>
  <si>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</si>
  <si>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</si>
  <si>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</si>
  <si>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</si>
  <si>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</si>
  <si>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</si>
  <si>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</si>
  <si>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</si>
  <si>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</si>
  <si>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</si>
  <si>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</si>
  <si>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</si>
  <si>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</si>
  <si>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</si>
  <si>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</si>
  <si>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</si>
  <si>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</si>
  <si>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</si>
  <si>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</si>
  <si>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</si>
  <si>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</si>
  <si>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</si>
  <si>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</si>
  <si>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</si>
  <si>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</si>
  <si>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</si>
  <si>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</si>
  <si>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</si>
  <si>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</si>
  <si>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</si>
  <si>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</si>
  <si>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</si>
  <si>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</si>
  <si>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</si>
  <si>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</si>
  <si>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</si>
  <si>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</si>
  <si>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</si>
  <si>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</si>
  <si>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</si>
  <si>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</si>
  <si>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</si>
  <si>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</si>
  <si>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</si>
  <si>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</si>
  <si>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</si>
  <si>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</si>
  <si>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</si>
  <si>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</si>
  <si>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</si>
  <si>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</si>
  <si>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</si>
  <si>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</si>
  <si>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</si>
  <si>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</si>
  <si>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</si>
  <si>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</si>
  <si>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</si>
  <si>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</si>
  <si>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</si>
  <si>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</si>
  <si>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</si>
  <si>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</si>
  <si>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</si>
  <si>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</si>
  <si>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</si>
  <si>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</si>
  <si>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</si>
  <si>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</si>
  <si>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</si>
  <si>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</si>
  <si>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</si>
  <si>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</si>
  <si>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</si>
  <si>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</si>
  <si>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</si>
  <si>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</si>
  <si>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</si>
  <si>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</si>
  <si>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</si>
  <si>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</si>
  <si>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</si>
  <si>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</si>
  <si>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</si>
  <si>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</si>
  <si>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</si>
  <si>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</si>
  <si>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</si>
  <si>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</si>
  <si>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</si>
  <si>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</si>
  <si>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</si>
  <si>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</si>
  <si>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</si>
  <si>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</si>
  <si>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</si>
  <si>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</si>
  <si>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</si>
  <si>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</si>
  <si>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</si>
  <si>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</si>
  <si>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</si>
  <si>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</si>
  <si>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</si>
  <si>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</si>
  <si>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</si>
  <si>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</si>
  <si>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</si>
  <si>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</si>
  <si>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</si>
  <si>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</si>
  <si>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</si>
  <si>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</si>
  <si>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</si>
  <si>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</si>
  <si>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</si>
  <si>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</si>
  <si>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</si>
  <si>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</si>
  <si>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</si>
  <si>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</si>
  <si>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</si>
  <si>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</si>
  <si>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</si>
  <si>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</si>
  <si>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</si>
  <si>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</si>
  <si>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</si>
  <si>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</si>
  <si>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</si>
  <si>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</si>
  <si>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</si>
  <si>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</si>
  <si>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</si>
  <si>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</si>
  <si>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</si>
  <si>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</si>
  <si>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</si>
  <si>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</si>
  <si>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</si>
  <si>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</si>
  <si>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</si>
  <si>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</si>
  <si>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</si>
  <si>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</si>
  <si>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</si>
  <si>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</si>
  <si>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</si>
  <si>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</si>
  <si>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</si>
  <si>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</si>
  <si>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</si>
  <si>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</si>
  <si>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</si>
  <si>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</si>
  <si>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</si>
  <si>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</si>
  <si>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</si>
  <si>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</si>
  <si>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</si>
  <si>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</si>
  <si>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</si>
  <si>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</si>
  <si>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</si>
  <si>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</si>
  <si>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</si>
  <si>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</si>
  <si>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</si>
  <si>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</si>
  <si>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</si>
  <si>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</si>
  <si>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</si>
  <si>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</si>
  <si>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</si>
  <si>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</si>
  <si>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</si>
  <si>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</si>
  <si>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</si>
  <si>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</si>
  <si>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</si>
  <si>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</si>
  <si>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</si>
  <si>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</si>
  <si>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</si>
  <si>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</si>
  <si>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</si>
  <si>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</si>
  <si>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</si>
  <si>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</si>
  <si>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</si>
  <si>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</si>
  <si>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</si>
  <si>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</si>
  <si>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</si>
  <si>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</si>
  <si>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</si>
  <si>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</si>
  <si>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</si>
  <si>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</si>
  <si>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</si>
  <si>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</si>
  <si>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</si>
  <si>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</si>
  <si>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</si>
  <si>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</si>
  <si>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</si>
  <si>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</si>
  <si>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</si>
  <si>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</si>
  <si>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</si>
  <si>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</si>
  <si>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</si>
  <si>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</si>
  <si>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</si>
  <si>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</si>
  <si>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</si>
  <si>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</si>
  <si>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</si>
  <si>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</si>
  <si>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</si>
  <si>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</si>
  <si>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</si>
  <si>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</si>
  <si>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</si>
  <si>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</si>
  <si>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</si>
  <si>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</si>
  <si>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</si>
  <si>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</si>
  <si>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</si>
  <si>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</si>
  <si>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</si>
  <si>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</si>
  <si>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</si>
  <si>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</si>
  <si>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</si>
  <si>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</si>
  <si>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</si>
  <si>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</si>
  <si>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</si>
  <si>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</si>
  <si>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</si>
  <si>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</si>
  <si>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</si>
  <si>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</si>
  <si>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</si>
  <si>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</si>
  <si>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</si>
  <si>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</si>
  <si>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</si>
  <si>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</si>
  <si>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</si>
  <si>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</si>
  <si>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</si>
  <si>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</si>
  <si>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</si>
  <si>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</si>
  <si>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</si>
  <si>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</si>
  <si>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</si>
  <si>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</si>
  <si>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</si>
  <si>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</si>
  <si>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</si>
  <si>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</si>
  <si>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</si>
  <si>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</si>
  <si>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</si>
  <si>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</si>
  <si>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</si>
  <si>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</si>
  <si>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</si>
  <si>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</si>
  <si>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</si>
  <si>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</si>
  <si>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</si>
  <si>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</si>
  <si>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</si>
  <si>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</si>
  <si>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</si>
  <si>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</si>
  <si>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</si>
  <si>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</si>
  <si>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</si>
  <si>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</si>
  <si>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</si>
  <si>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</si>
  <si>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</si>
  <si>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</si>
  <si>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</si>
  <si>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</si>
  <si>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</si>
  <si>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</si>
  <si>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</si>
  <si>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</si>
  <si>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</si>
  <si>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</si>
  <si>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</si>
  <si>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</si>
  <si>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</si>
  <si>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</si>
  <si>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</si>
  <si>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</si>
  <si>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</si>
  <si>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</si>
  <si>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</si>
  <si>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</si>
  <si>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</si>
  <si>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</si>
  <si>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</si>
  <si>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</si>
  <si>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</si>
  <si>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</si>
  <si>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</si>
  <si>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</si>
  <si>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</si>
  <si>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</si>
  <si>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</si>
  <si>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</si>
  <si>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</si>
  <si>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</si>
  <si>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</si>
  <si>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</si>
  <si>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</si>
  <si>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</si>
  <si>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</si>
  <si>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</si>
  <si>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</si>
  <si>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</si>
  <si>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</si>
  <si>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</si>
  <si>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</si>
  <si>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</si>
  <si>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</si>
  <si>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</si>
  <si>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</si>
  <si>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</si>
  <si>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</si>
  <si>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</si>
  <si>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</si>
  <si>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</si>
  <si>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</si>
  <si>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</si>
  <si>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</si>
  <si>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</si>
  <si>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</si>
  <si>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</si>
  <si>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</si>
  <si>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</si>
  <si>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</si>
  <si>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</si>
  <si>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</si>
  <si>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</si>
  <si>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</si>
  <si>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</si>
  <si>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</si>
  <si>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</si>
  <si>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</si>
  <si>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</si>
  <si>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</si>
  <si>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</si>
  <si>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</si>
  <si>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</si>
  <si>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</si>
  <si>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</si>
  <si>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</si>
  <si>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</si>
  <si>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</si>
  <si>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</si>
  <si>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</si>
  <si>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</si>
  <si>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</si>
  <si>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</si>
  <si>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</si>
  <si>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</si>
  <si>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</si>
  <si>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</si>
  <si>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</si>
  <si>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</si>
  <si>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</si>
  <si>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</si>
  <si>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</si>
  <si>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</si>
  <si>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</si>
  <si>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</si>
  <si>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</si>
  <si>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</si>
  <si>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</si>
  <si>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</si>
  <si>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</si>
  <si>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</si>
  <si>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</si>
  <si>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</si>
  <si>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</si>
  <si>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</si>
  <si>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</si>
  <si>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</si>
  <si>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</si>
  <si>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</si>
  <si>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</si>
  <si>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</si>
  <si>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</si>
  <si>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</si>
  <si>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</si>
  <si>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</si>
  <si>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</si>
  <si>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</si>
  <si>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</si>
  <si>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</si>
  <si>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</si>
  <si>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</si>
  <si>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</si>
  <si>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</si>
  <si>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</si>
  <si>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</si>
  <si>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</si>
  <si>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</si>
  <si>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</si>
  <si>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</si>
  <si>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</si>
  <si>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</si>
  <si>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</si>
  <si>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</si>
  <si>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</si>
  <si>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</si>
  <si>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</si>
  <si>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</si>
  <si>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</si>
  <si>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</si>
  <si>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</si>
  <si>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</si>
  <si>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</si>
  <si>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</si>
  <si>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</si>
  <si>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</si>
  <si>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</si>
  <si>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</si>
  <si>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</si>
  <si>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</si>
  <si>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</si>
  <si>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</si>
  <si>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</si>
  <si>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</si>
  <si>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</si>
  <si>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</si>
  <si>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</si>
  <si>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</si>
  <si>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</si>
  <si>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</si>
  <si>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</si>
  <si>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</si>
  <si>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</si>
  <si>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</si>
  <si>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</si>
  <si>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</si>
  <si>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</si>
  <si>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</si>
  <si>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</si>
  <si>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</si>
  <si>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</si>
  <si>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</si>
  <si>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</si>
  <si>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</si>
  <si>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</si>
  <si>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</si>
  <si>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</si>
  <si>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</si>
  <si>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</si>
  <si>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</si>
  <si>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</si>
  <si>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</si>
  <si>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</si>
  <si>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</si>
  <si>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</si>
  <si>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</si>
  <si>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</si>
  <si>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</si>
  <si>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</si>
  <si>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</si>
  <si>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</si>
  <si>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</si>
  <si>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</si>
  <si>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</si>
  <si>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</si>
  <si>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</si>
  <si>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</si>
  <si>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</si>
  <si>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</si>
  <si>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</si>
  <si>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</si>
  <si>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</si>
  <si>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</si>
  <si>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</si>
  <si>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</si>
  <si>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</si>
  <si>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</si>
  <si>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</si>
  <si>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</si>
  <si>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</si>
  <si>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</si>
  <si>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</si>
  <si>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</si>
  <si>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</si>
  <si>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</si>
  <si>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</si>
  <si>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</si>
  <si>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</si>
  <si>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</si>
  <si>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</si>
  <si>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</si>
  <si>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</si>
  <si>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</si>
  <si>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</si>
  <si>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</si>
  <si>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</si>
  <si>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</si>
  <si>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</si>
  <si>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</si>
  <si>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</si>
  <si>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</si>
  <si>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</si>
  <si>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</si>
  <si>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</si>
  <si>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</si>
  <si>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</si>
  <si>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</si>
  <si>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</si>
  <si>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</si>
  <si>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</si>
  <si>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</si>
  <si>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</si>
  <si>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</si>
  <si>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</si>
  <si>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</si>
  <si>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</si>
  <si>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</si>
  <si>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</si>
  <si>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</si>
  <si>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</si>
  <si>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</si>
  <si>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</si>
  <si>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</si>
  <si>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</si>
  <si>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</si>
  <si>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</si>
  <si>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</si>
  <si>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</si>
  <si>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</si>
  <si>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</si>
  <si>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</si>
  <si>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</si>
  <si>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</si>
  <si>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</si>
  <si>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</si>
  <si>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</si>
  <si>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</si>
  <si>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</si>
  <si>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</si>
  <si>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</si>
  <si>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</si>
  <si>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</si>
  <si>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</si>
  <si>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</si>
  <si>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</si>
  <si>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</si>
  <si>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</si>
  <si>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</si>
  <si>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</si>
  <si>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</si>
  <si>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</si>
  <si>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</si>
  <si>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</si>
  <si>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</si>
  <si>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</si>
  <si>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</si>
  <si>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</si>
  <si>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</si>
  <si>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</si>
  <si>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</si>
  <si>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</si>
  <si>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</si>
  <si>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</si>
  <si>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</si>
  <si>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</si>
  <si>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</si>
  <si>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</si>
  <si>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</si>
  <si>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</si>
  <si>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</si>
  <si>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</si>
  <si>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</si>
  <si>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</si>
  <si>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</si>
  <si>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</si>
  <si>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</si>
  <si>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</si>
  <si>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</si>
  <si>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</si>
  <si>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</si>
  <si>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</si>
  <si>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</si>
  <si>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</si>
  <si>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</si>
  <si>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</si>
  <si>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</si>
  <si>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</si>
  <si>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</si>
  <si>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</si>
  <si>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</si>
  <si>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</si>
  <si>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</si>
  <si>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</si>
  <si>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</si>
  <si>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</si>
  <si>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</si>
  <si>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</si>
  <si>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</si>
  <si>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</si>
  <si>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</si>
  <si>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</si>
  <si>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</si>
  <si>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</si>
  <si>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</si>
  <si>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</si>
  <si>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</si>
  <si>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</si>
  <si>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</si>
  <si>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</si>
  <si>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</si>
  <si>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</si>
  <si>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</si>
  <si>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</si>
  <si>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</si>
  <si>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</si>
  <si>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</si>
  <si>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</si>
  <si>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</si>
  <si>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</si>
  <si>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</si>
  <si>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</si>
  <si>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</si>
  <si>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</si>
  <si>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</si>
  <si>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</si>
  <si>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</si>
  <si>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</si>
  <si>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</si>
  <si>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</si>
  <si>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</si>
  <si>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</si>
  <si>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</si>
  <si>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</si>
  <si>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</si>
  <si>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</si>
  <si>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</si>
  <si>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</si>
  <si>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</si>
  <si>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</si>
  <si>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</si>
  <si>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</si>
  <si>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</si>
  <si>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</si>
  <si>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</si>
  <si>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</si>
  <si>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</si>
  <si>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</si>
  <si>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</si>
  <si>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</si>
  <si>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</si>
  <si>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</si>
  <si>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</si>
  <si>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</si>
  <si>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</si>
  <si>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</si>
  <si>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</si>
  <si>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</si>
  <si>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</si>
  <si>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</si>
  <si>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</si>
  <si>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</si>
  <si>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</si>
  <si>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</si>
  <si>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</si>
  <si>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</si>
  <si>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</si>
  <si>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</si>
  <si>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</si>
  <si>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</si>
  <si>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</si>
  <si>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</si>
  <si>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</si>
  <si>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</si>
  <si>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</si>
  <si>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</si>
  <si>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</si>
  <si>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</si>
  <si>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</si>
  <si>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</si>
  <si>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</si>
  <si>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</si>
  <si>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</si>
  <si>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</si>
  <si>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</si>
  <si>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</si>
  <si>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</si>
  <si>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</si>
  <si>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</si>
  <si>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</si>
  <si>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</si>
  <si>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</si>
  <si>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</si>
  <si>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</si>
  <si>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</si>
  <si>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</si>
  <si>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</si>
  <si>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</si>
  <si>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</si>
  <si>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</si>
  <si>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</si>
  <si>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</si>
  <si>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</si>
  <si>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</si>
  <si>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</si>
  <si>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</si>
  <si>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</si>
  <si>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</si>
  <si>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</si>
  <si>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</si>
  <si>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</si>
  <si>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</si>
  <si>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</si>
  <si>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</si>
  <si>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</si>
  <si>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</si>
  <si>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</si>
  <si>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</si>
  <si>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</si>
  <si>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</si>
  <si>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</si>
  <si>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</si>
  <si>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</si>
  <si>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</si>
  <si>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</si>
  <si>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</si>
  <si>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</si>
  <si>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</si>
  <si>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</si>
  <si>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</si>
  <si>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</si>
  <si>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</si>
  <si>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</si>
  <si>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</si>
  <si>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</si>
  <si>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</si>
  <si>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</si>
  <si>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</si>
  <si>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</si>
  <si>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</si>
  <si>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</si>
  <si>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</si>
  <si>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</si>
  <si>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</si>
  <si>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</si>
  <si>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</si>
  <si>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</si>
  <si>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</si>
  <si>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</si>
  <si>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</si>
  <si>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</si>
  <si>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</si>
  <si>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</si>
  <si>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</si>
  <si>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</si>
  <si>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</si>
  <si>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</si>
  <si>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</si>
  <si>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</si>
  <si>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</si>
  <si>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</si>
  <si>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</si>
  <si>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</si>
  <si>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</si>
  <si>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</si>
  <si>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</si>
  <si>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</si>
  <si>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</si>
  <si>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</si>
  <si>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</si>
  <si>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</si>
  <si>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</si>
  <si>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</si>
  <si>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</si>
  <si>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</si>
  <si>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</si>
  <si>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</si>
  <si>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</si>
  <si>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</si>
  <si>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</si>
  <si>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</si>
  <si>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</si>
  <si>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</si>
  <si>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</si>
  <si>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</si>
  <si>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</si>
  <si>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</si>
  <si>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</si>
  <si>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</si>
  <si>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</si>
  <si>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</si>
  <si>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</si>
  <si>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</si>
  <si>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</si>
  <si>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</si>
  <si>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</si>
  <si>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</si>
  <si>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</si>
  <si>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</si>
  <si>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</si>
  <si>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</si>
  <si>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</si>
  <si>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</si>
  <si>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</si>
  <si>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</si>
  <si>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</si>
  <si>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</si>
  <si>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</si>
  <si>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</si>
  <si>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</si>
  <si>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</si>
  <si>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</si>
  <si>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</si>
  <si>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</si>
  <si>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</si>
  <si>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</si>
  <si>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</si>
  <si>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</si>
  <si>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</si>
  <si>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</si>
  <si>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</si>
  <si>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</si>
  <si>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</si>
  <si>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</si>
  <si>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</si>
  <si>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</si>
  <si>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</si>
  <si>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</si>
  <si>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</si>
  <si>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</si>
  <si>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</si>
  <si>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</si>
  <si>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</si>
  <si>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</si>
  <si>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</si>
  <si>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</si>
  <si>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</si>
  <si>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</si>
  <si>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</si>
  <si>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</si>
  <si>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</si>
  <si>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</si>
  <si>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</si>
  <si>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</si>
  <si>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</si>
  <si>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</si>
  <si>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</si>
  <si>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</si>
  <si>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</si>
  <si>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</si>
  <si>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</si>
  <si>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</si>
  <si>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</si>
  <si>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</si>
  <si>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</si>
  <si>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</si>
  <si>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</si>
  <si>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</si>
  <si>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</si>
  <si>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</si>
  <si>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</si>
  <si>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</si>
  <si>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</si>
  <si>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</si>
  <si>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</si>
  <si>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</si>
  <si>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</si>
  <si>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</si>
  <si>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</si>
  <si>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</si>
  <si>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</si>
  <si>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</si>
  <si>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</si>
  <si>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</si>
  <si>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</si>
  <si>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</si>
  <si>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</si>
  <si>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</si>
  <si>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</si>
  <si>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</si>
  <si>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</si>
  <si>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</si>
  <si>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</si>
  <si>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</si>
  <si>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</si>
  <si>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</si>
  <si>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</si>
  <si>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</si>
  <si>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</si>
  <si>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</si>
  <si>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</si>
  <si>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</si>
  <si>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</si>
  <si>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</si>
  <si>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</si>
  <si>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</si>
  <si>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</si>
  <si>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</si>
  <si>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</si>
  <si>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</si>
  <si>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</si>
  <si>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</si>
  <si>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</si>
  <si>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</si>
  <si>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</si>
  <si>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</si>
  <si>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</si>
  <si>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</si>
  <si>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</si>
  <si>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</si>
  <si>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</si>
  <si>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</si>
  <si>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</si>
  <si>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</si>
  <si>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</si>
  <si>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</si>
  <si>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</si>
  <si>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</si>
  <si>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</si>
  <si>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</si>
  <si>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</si>
  <si>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</si>
  <si>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</si>
  <si>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</si>
  <si>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</si>
  <si>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</si>
  <si>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</si>
  <si>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</si>
  <si>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</si>
  <si>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</si>
  <si>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</si>
  <si>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</si>
  <si>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</si>
  <si>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</si>
  <si>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</si>
  <si>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</si>
  <si>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</si>
  <si>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</si>
  <si>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</si>
  <si>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</si>
  <si>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</si>
  <si>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</si>
  <si>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</si>
  <si>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</si>
  <si>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</si>
  <si>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</si>
  <si>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</si>
  <si>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</si>
  <si>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</si>
  <si>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</si>
  <si>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</si>
  <si>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</si>
  <si>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</si>
  <si>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</si>
  <si>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</si>
  <si>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</si>
  <si>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</si>
  <si>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</si>
  <si>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</si>
  <si>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</si>
  <si>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</si>
  <si>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</si>
  <si>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</si>
  <si>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</si>
  <si>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</si>
  <si>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</si>
  <si>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</si>
  <si>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</si>
  <si>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</si>
  <si>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</si>
  <si>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</si>
  <si>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</si>
  <si>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</si>
  <si>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</si>
  <si>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</si>
  <si>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</si>
  <si>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</si>
  <si>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</si>
  <si>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</si>
  <si>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</si>
  <si>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</si>
  <si>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</si>
  <si>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</si>
  <si>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</si>
  <si>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</si>
  <si>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</si>
  <si>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</si>
  <si>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</si>
  <si>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</si>
  <si>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</si>
  <si>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</si>
  <si>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</si>
  <si>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</si>
  <si>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</si>
  <si>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</si>
  <si>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</si>
  <si>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</si>
  <si>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</si>
  <si>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</si>
  <si>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</si>
  <si>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</si>
  <si>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</si>
  <si>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</si>
  <si>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</si>
  <si>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</si>
  <si>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</si>
  <si>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</si>
  <si>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</si>
  <si>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</si>
  <si>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</si>
  <si>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</si>
  <si>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</si>
  <si>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</si>
  <si>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</si>
  <si>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</si>
  <si>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</si>
  <si>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</si>
  <si>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</si>
  <si>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</si>
  <si>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</si>
  <si>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</si>
  <si>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</si>
  <si>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</si>
  <si>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</si>
  <si>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</si>
  <si>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</si>
  <si>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</si>
  <si>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</si>
  <si>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</si>
  <si>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</si>
  <si>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</si>
  <si>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</si>
  <si>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</si>
  <si>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</si>
  <si>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</si>
  <si>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</si>
  <si>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</si>
  <si>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</si>
  <si>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</si>
  <si>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</si>
  <si>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</si>
  <si>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</si>
  <si>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</si>
  <si>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</si>
  <si>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</si>
  <si>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</si>
  <si>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</si>
  <si>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</si>
  <si>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</si>
  <si>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</si>
  <si>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</si>
  <si>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</si>
  <si>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</si>
  <si>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</si>
  <si>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</si>
  <si>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</si>
  <si>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</si>
  <si>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</si>
  <si>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</si>
  <si>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</si>
  <si>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</si>
  <si>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</si>
  <si>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</si>
  <si>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</si>
  <si>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</si>
  <si>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</si>
  <si>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</si>
  <si>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</si>
  <si>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</si>
  <si>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</si>
  <si>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</si>
  <si>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</si>
  <si>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</si>
  <si>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</si>
  <si>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</si>
  <si>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</si>
  <si>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</si>
  <si>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</si>
  <si>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</si>
  <si>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</si>
  <si>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</si>
  <si>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</si>
  <si>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</si>
  <si>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</si>
  <si>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</si>
  <si>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</si>
  <si>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</si>
  <si>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</si>
  <si>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</si>
  <si>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</si>
  <si>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</si>
  <si>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</si>
  <si>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</si>
  <si>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</si>
  <si>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</si>
  <si>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</si>
  <si>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</si>
  <si>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</si>
  <si>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</si>
  <si>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</si>
  <si>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</si>
  <si>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</si>
  <si>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</si>
  <si>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</si>
  <si>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</si>
  <si>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</si>
  <si>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</si>
  <si>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</si>
  <si>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</si>
  <si>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</si>
  <si>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</si>
  <si>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</si>
  <si>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</si>
  <si>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</si>
  <si>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</si>
  <si>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</si>
  <si>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</si>
  <si>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</si>
  <si>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</si>
  <si>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</si>
  <si>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</si>
  <si>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</si>
  <si>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</si>
  <si>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</si>
  <si>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</si>
  <si>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</si>
  <si>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</si>
  <si>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</si>
  <si>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</si>
  <si>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</si>
  <si>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</si>
  <si>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</si>
  <si>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</si>
  <si>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</si>
  <si>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</si>
  <si>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</si>
  <si>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</si>
  <si>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</si>
  <si>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</si>
  <si>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</si>
  <si>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</si>
  <si>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</si>
  <si>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</si>
  <si>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</si>
  <si>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</si>
  <si>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</si>
  <si>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</si>
  <si>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</si>
  <si>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</si>
  <si>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</si>
  <si>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</si>
  <si>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</si>
  <si>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</si>
  <si>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</si>
  <si>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</si>
  <si>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</si>
  <si>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</si>
  <si>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</si>
  <si>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</si>
  <si>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</si>
  <si>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</si>
  <si>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</si>
  <si>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</si>
  <si>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</si>
  <si>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</si>
  <si>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</si>
  <si>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</si>
  <si>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</si>
  <si>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</si>
  <si>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</si>
  <si>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</si>
  <si>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</si>
  <si>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</si>
  <si>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</si>
  <si>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</si>
  <si>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</si>
  <si>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</si>
  <si>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</si>
  <si>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</si>
  <si>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</si>
  <si>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</si>
  <si>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</si>
  <si>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</si>
  <si>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</si>
  <si>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</si>
  <si>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</si>
  <si>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</si>
  <si>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</si>
  <si>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</si>
  <si>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</si>
  <si>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</si>
  <si>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</si>
  <si>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</si>
  <si>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</si>
  <si>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</si>
  <si>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</si>
  <si>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</si>
  <si>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</si>
  <si>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</si>
  <si>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</si>
  <si>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</si>
  <si>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</si>
  <si>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</si>
  <si>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</si>
  <si>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</si>
  <si>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</si>
  <si>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</si>
  <si>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</si>
  <si>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</si>
  <si>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</si>
  <si>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</si>
  <si>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</si>
  <si>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</si>
  <si>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</si>
  <si>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</si>
  <si>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</si>
  <si>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</si>
  <si>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</si>
  <si>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</si>
  <si>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</si>
  <si>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</si>
  <si>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</si>
  <si>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</si>
  <si>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</si>
  <si>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</si>
  <si>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</si>
  <si>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</si>
  <si>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</si>
  <si>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</si>
  <si>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</si>
  <si>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</si>
  <si>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</si>
  <si>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</si>
  <si>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</si>
  <si>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</si>
  <si>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</si>
  <si>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</si>
  <si>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</si>
  <si>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</si>
  <si>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</si>
  <si>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</si>
  <si>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</si>
  <si>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</si>
  <si>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</si>
  <si>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</si>
  <si>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</si>
  <si>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</si>
  <si>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</si>
  <si>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</si>
  <si>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</si>
  <si>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</si>
  <si>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</si>
  <si>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</si>
  <si>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</si>
  <si>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</si>
  <si>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</si>
  <si>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</si>
  <si>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</si>
  <si>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</si>
  <si>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</si>
  <si>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</si>
  <si>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</si>
  <si>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</si>
  <si>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</si>
  <si>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</si>
  <si>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</si>
  <si>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</si>
  <si>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</si>
  <si>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</si>
  <si>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</si>
  <si>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</si>
  <si>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</si>
  <si>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</si>
  <si>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</si>
  <si>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</si>
  <si>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</si>
  <si>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</si>
  <si>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</si>
  <si>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</si>
  <si>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</si>
  <si>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</si>
  <si>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</si>
  <si>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</si>
  <si>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</si>
  <si>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</si>
  <si>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</si>
  <si>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</si>
  <si>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</si>
  <si>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</si>
  <si>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</si>
  <si>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</si>
  <si>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</si>
  <si>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</si>
  <si>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</si>
  <si>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</si>
  <si>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</si>
  <si>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</si>
  <si>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</si>
  <si>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</si>
  <si>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</si>
  <si>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</si>
  <si>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</si>
  <si>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</si>
  <si>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</si>
  <si>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</si>
  <si>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</si>
  <si>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</si>
  <si>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</si>
  <si>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</si>
  <si>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</si>
  <si>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</si>
  <si>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</si>
  <si>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</si>
  <si>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</si>
  <si>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</si>
  <si>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</si>
  <si>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</si>
  <si>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</si>
  <si>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</si>
  <si>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</si>
  <si>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</si>
  <si>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</si>
  <si>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</si>
  <si>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</si>
  <si>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</si>
  <si>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</si>
  <si>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</si>
  <si>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</si>
  <si>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</si>
  <si>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</si>
  <si>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</si>
  <si>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</si>
  <si>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</si>
  <si>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</si>
  <si>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</si>
  <si>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</si>
  <si>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</si>
  <si>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</si>
  <si>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</si>
  <si>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</si>
  <si>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</si>
  <si>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</si>
  <si>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</si>
  <si>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</si>
  <si>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</si>
  <si>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</si>
  <si>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</si>
  <si>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</si>
  <si>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</si>
  <si>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</si>
  <si>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</si>
  <si>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</si>
  <si>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</si>
  <si>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</si>
  <si>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</si>
  <si>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</si>
  <si>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</si>
  <si>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</si>
  <si>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</si>
  <si>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</si>
  <si>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</si>
  <si>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</si>
  <si>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</si>
  <si>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</si>
  <si>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</si>
  <si>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</si>
  <si>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</si>
  <si>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</si>
  <si>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</si>
  <si>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</si>
  <si>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</si>
  <si>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</si>
  <si>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</si>
  <si>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</si>
  <si>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</si>
  <si>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</si>
  <si>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</si>
  <si>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</si>
  <si>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</si>
  <si>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</si>
  <si>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</si>
  <si>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</si>
  <si>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</si>
  <si>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</si>
  <si>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</si>
  <si>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</si>
  <si>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</si>
  <si>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</si>
  <si>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</si>
  <si>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</si>
  <si>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</si>
  <si>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</si>
  <si>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</si>
  <si>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</si>
  <si>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</si>
  <si>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</si>
  <si>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</si>
  <si>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</si>
  <si>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</si>
  <si>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</si>
  <si>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</si>
  <si>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</si>
  <si>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</si>
  <si>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</si>
  <si>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</si>
  <si>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</si>
  <si>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</si>
  <si>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</si>
  <si>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</si>
  <si>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</si>
  <si>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</si>
  <si>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</si>
  <si>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</si>
  <si>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</si>
  <si>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</si>
  <si>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</si>
  <si>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</si>
  <si>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</si>
  <si>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</si>
  <si>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</si>
  <si>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</si>
  <si>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</si>
  <si>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</si>
  <si>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</si>
  <si>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</si>
  <si>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</si>
  <si>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</si>
  <si>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</si>
  <si>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</si>
  <si>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</si>
  <si>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</si>
  <si>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</si>
  <si>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</si>
  <si>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</si>
  <si>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</si>
  <si>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</si>
  <si>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</si>
  <si>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</si>
  <si>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</si>
  <si>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</si>
  <si>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</si>
  <si>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</si>
  <si>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</si>
  <si>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</si>
  <si>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</si>
  <si>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</si>
  <si>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</si>
  <si>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</si>
  <si>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</si>
  <si>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</si>
  <si>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</si>
  <si>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</si>
  <si>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</si>
  <si>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</si>
  <si>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</si>
  <si>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</si>
  <si>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</si>
  <si>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</si>
  <si>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</si>
  <si>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</si>
  <si>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</si>
  <si>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</si>
  <si>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</si>
  <si>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</si>
  <si>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</si>
  <si>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</si>
  <si>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</si>
  <si>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</si>
  <si>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</si>
  <si>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</si>
  <si>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</si>
  <si>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</si>
  <si>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</si>
  <si>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</si>
  <si>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</si>
  <si>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</si>
  <si>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</si>
  <si>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</si>
  <si>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</si>
  <si>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</si>
  <si>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</si>
  <si>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</si>
  <si>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</si>
  <si>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</si>
  <si>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</si>
  <si>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</si>
  <si>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</si>
  <si>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</si>
  <si>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</si>
  <si>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</si>
  <si>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</si>
  <si>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</si>
  <si>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</si>
  <si>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</si>
  <si>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</si>
  <si>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</si>
  <si>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</si>
  <si>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</si>
  <si>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</si>
  <si>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</si>
  <si>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</si>
  <si>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</si>
  <si>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</si>
  <si>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</si>
  <si>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</si>
  <si>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</si>
  <si>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</si>
  <si>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</si>
  <si>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</si>
  <si>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</si>
  <si>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</si>
  <si>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</si>
  <si>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</si>
  <si>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</si>
  <si>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</si>
  <si>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</si>
  <si>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</si>
  <si>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</si>
  <si>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</si>
  <si>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</si>
  <si>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</si>
  <si>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</si>
  <si>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</si>
  <si>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</si>
  <si>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</si>
  <si>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</si>
  <si>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</si>
  <si>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</si>
  <si>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</si>
  <si>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</si>
  <si>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</si>
  <si>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</si>
  <si>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</si>
  <si>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</si>
  <si>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</si>
  <si>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</si>
  <si>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</si>
  <si>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</si>
  <si>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</si>
  <si>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</si>
  <si>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</si>
  <si>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</si>
  <si>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</si>
  <si>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</si>
  <si>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</si>
  <si>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</si>
  <si>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</si>
  <si>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</si>
  <si>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</si>
  <si>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</si>
  <si>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</si>
  <si>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</si>
  <si>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</si>
  <si>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</si>
  <si>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</si>
  <si>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</si>
  <si>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</si>
  <si>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</si>
  <si>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</si>
  <si>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</si>
  <si>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</si>
  <si>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</si>
  <si>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</si>
  <si>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</si>
  <si>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</si>
  <si>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</si>
  <si>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</si>
  <si>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</si>
  <si>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</si>
  <si>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</si>
  <si>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</si>
  <si>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</si>
  <si>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</si>
  <si>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</si>
  <si>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</si>
  <si>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</si>
  <si>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</si>
  <si>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</si>
  <si>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</si>
  <si>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</si>
  <si>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</si>
  <si>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</si>
  <si>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</si>
  <si>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</si>
  <si>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</si>
  <si>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</si>
  <si>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</si>
  <si>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</si>
  <si>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</si>
  <si>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</si>
  <si>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</si>
  <si>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</si>
  <si>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</si>
  <si>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</si>
  <si>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</si>
  <si>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</si>
  <si>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</si>
  <si>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</si>
  <si>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</si>
  <si>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</si>
  <si>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</si>
  <si>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</si>
  <si>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</si>
  <si>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</si>
  <si>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</si>
  <si>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</si>
  <si>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</si>
  <si>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</si>
  <si>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</si>
  <si>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</si>
  <si>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</si>
  <si>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</si>
  <si>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</si>
  <si>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</si>
  <si>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</si>
  <si>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</si>
  <si>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</si>
  <si>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</si>
  <si>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</si>
  <si>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</si>
  <si>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</si>
  <si>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</si>
  <si>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</si>
  <si>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</si>
  <si>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</si>
  <si>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</si>
  <si>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</si>
  <si>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</si>
  <si>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</si>
  <si>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</si>
  <si>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</si>
  <si>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</si>
  <si>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</si>
  <si>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</si>
  <si>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</si>
  <si>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</si>
  <si>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</si>
  <si>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</si>
  <si>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</si>
  <si>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</si>
  <si>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</si>
  <si>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</si>
  <si>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</si>
  <si>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</si>
  <si>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</si>
  <si>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</si>
  <si>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</si>
  <si>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</si>
  <si>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</si>
  <si>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</si>
  <si>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</si>
  <si>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</si>
  <si>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</si>
  <si>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</si>
  <si>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</si>
  <si>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</si>
  <si>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</si>
  <si>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</si>
  <si>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</si>
  <si>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</si>
  <si>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</si>
  <si>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</si>
  <si>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</si>
  <si>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</si>
  <si>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</si>
  <si>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</si>
  <si>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</si>
  <si>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</si>
  <si>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</si>
  <si>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</si>
  <si>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</si>
  <si>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</si>
  <si>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</si>
  <si>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</si>
  <si>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</si>
  <si>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</si>
  <si>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</si>
  <si>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</si>
  <si>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</si>
  <si>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</si>
  <si>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</si>
  <si>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</si>
  <si>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</si>
  <si>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</si>
  <si>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</si>
  <si>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</si>
  <si>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</si>
  <si>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</si>
  <si>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</si>
  <si>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</si>
  <si>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</si>
  <si>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</si>
  <si>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</si>
  <si>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</si>
  <si>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</si>
  <si>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</si>
  <si>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</si>
  <si>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</si>
  <si>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</si>
  <si>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</si>
  <si>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</si>
  <si>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</si>
  <si>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</si>
  <si>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</si>
  <si>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</si>
  <si>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</si>
  <si>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</si>
  <si>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</si>
  <si>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</si>
  <si>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</si>
  <si>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</si>
  <si>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</si>
  <si>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</si>
  <si>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</si>
  <si>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</si>
  <si>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</si>
  <si>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</si>
  <si>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</si>
  <si>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</si>
  <si>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</si>
  <si>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</si>
  <si>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</si>
  <si>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</si>
  <si>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</si>
  <si>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</si>
  <si>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</si>
  <si>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</si>
  <si>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</si>
  <si>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</si>
  <si>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</si>
  <si>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</si>
  <si>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</si>
  <si>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</si>
  <si>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</si>
  <si>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</si>
  <si>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</si>
  <si>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</si>
  <si>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</si>
  <si>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</si>
  <si>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</si>
  <si>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</si>
  <si>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</si>
  <si>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</si>
  <si>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</si>
  <si>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</si>
  <si>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</si>
  <si>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</si>
  <si>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</si>
  <si>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</si>
  <si>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</si>
  <si>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</si>
  <si>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</si>
  <si>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</si>
  <si>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</si>
  <si>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</si>
  <si>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</si>
  <si>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</si>
  <si>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</si>
  <si>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</si>
  <si>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</si>
  <si>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</si>
  <si>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</si>
  <si>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</si>
  <si>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</si>
  <si>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</si>
  <si>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</si>
  <si>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</si>
  <si>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</si>
  <si>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</si>
  <si>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</si>
  <si>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</si>
  <si>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</si>
  <si>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</si>
  <si>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</si>
  <si>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</si>
  <si>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</si>
  <si>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</si>
  <si>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</si>
  <si>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</si>
  <si>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</si>
  <si>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</si>
  <si>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</si>
  <si>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</si>
  <si>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</si>
  <si>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</si>
  <si>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</si>
  <si>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</si>
  <si>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</si>
  <si>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</si>
  <si>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</si>
  <si>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</si>
  <si>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</si>
  <si>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</si>
  <si>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</si>
  <si>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</si>
  <si>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</si>
  <si>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</si>
  <si>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</si>
  <si>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</si>
  <si>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</si>
  <si>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</si>
  <si>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</si>
  <si>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</si>
  <si>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</si>
  <si>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</si>
  <si>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</si>
  <si>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</si>
  <si>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</si>
  <si>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</si>
  <si>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</si>
  <si>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</si>
  <si>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</si>
  <si>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</si>
  <si>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</si>
  <si>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</si>
  <si>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</si>
  <si>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</si>
  <si>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</si>
  <si>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</si>
  <si>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</si>
  <si>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</si>
  <si>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</si>
  <si>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</si>
  <si>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</si>
  <si>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</si>
  <si>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</si>
  <si>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</si>
  <si>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</si>
  <si>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</si>
  <si>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</si>
  <si>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</si>
  <si>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</si>
  <si>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</si>
  <si>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</si>
  <si>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</si>
  <si>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</si>
  <si>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</si>
  <si>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</si>
  <si>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</si>
  <si>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</si>
  <si>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</si>
  <si>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</si>
  <si>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</si>
  <si>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</si>
  <si>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</si>
  <si>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</si>
  <si>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</si>
  <si>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</si>
  <si>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</si>
  <si>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</si>
  <si>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</si>
  <si>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</si>
  <si>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</si>
  <si>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</si>
  <si>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</si>
  <si>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</si>
  <si>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</si>
  <si>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</si>
  <si>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</si>
  <si>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</si>
  <si>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</si>
  <si>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</si>
  <si>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</si>
  <si>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</si>
  <si>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</si>
  <si>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</si>
  <si>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</si>
  <si>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</si>
  <si>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</si>
  <si>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</si>
  <si>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</si>
  <si>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</si>
  <si>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</si>
  <si>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</si>
  <si>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</si>
  <si>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</si>
  <si>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</si>
  <si>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</si>
  <si>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</si>
  <si>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</si>
  <si>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</si>
  <si>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</si>
  <si>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</si>
  <si>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</si>
  <si>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</si>
  <si>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</si>
  <si>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</si>
  <si>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</si>
  <si>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</si>
  <si>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</si>
  <si>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</si>
  <si>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</si>
  <si>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</si>
  <si>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</si>
  <si>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</si>
  <si>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</si>
  <si>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</si>
  <si>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</si>
  <si>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</si>
  <si>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</si>
  <si>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</si>
  <si>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</si>
  <si>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</si>
  <si>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</si>
  <si>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</si>
  <si>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</si>
  <si>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</si>
  <si>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</si>
  <si>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</si>
  <si>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</si>
  <si>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</si>
  <si>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</si>
  <si>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</si>
  <si>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</si>
  <si>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</si>
  <si>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</si>
  <si>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</si>
  <si>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</si>
  <si>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</si>
  <si>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</si>
  <si>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</si>
  <si>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</si>
  <si>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</si>
  <si>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</si>
  <si>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</si>
  <si>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</si>
  <si>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</si>
  <si>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</si>
  <si>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</si>
  <si>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</si>
  <si>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</si>
  <si>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</si>
  <si>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</si>
  <si>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</si>
  <si>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</si>
  <si>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</si>
  <si>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</si>
  <si>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</si>
  <si>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</si>
  <si>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</si>
  <si>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</si>
  <si>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</si>
  <si>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</si>
  <si>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</si>
  <si>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</si>
  <si>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</si>
  <si>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</si>
  <si>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</si>
  <si>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</si>
  <si>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</si>
  <si>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</si>
  <si>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</si>
  <si>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</si>
  <si>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</si>
  <si>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</si>
  <si>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</si>
  <si>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</si>
  <si>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</si>
  <si>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</si>
  <si>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</si>
  <si>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</si>
  <si>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</si>
  <si>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</si>
  <si>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</si>
  <si>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</si>
  <si>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</si>
  <si>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</si>
  <si>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</si>
  <si>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</si>
  <si>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</si>
  <si>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</si>
  <si>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</si>
  <si>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</si>
  <si>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</si>
  <si>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</si>
  <si>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</si>
  <si>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</si>
  <si>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</si>
  <si>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</si>
  <si>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</si>
  <si>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</si>
  <si>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</si>
  <si>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</si>
  <si>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</si>
  <si>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</si>
  <si>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</si>
  <si>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</si>
  <si>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</si>
  <si>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</si>
  <si>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</si>
  <si>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</si>
  <si>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</si>
  <si>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</si>
  <si>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</si>
  <si>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</si>
  <si>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</si>
  <si>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</si>
  <si>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</si>
  <si>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</si>
  <si>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</si>
  <si>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</si>
  <si>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</si>
  <si>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</si>
  <si>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</si>
  <si>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</si>
  <si>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</si>
  <si>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</si>
  <si>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</si>
  <si>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</si>
  <si>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</si>
  <si>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</si>
  <si>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</si>
  <si>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</si>
  <si>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</si>
  <si>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</si>
  <si>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</si>
  <si>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</si>
  <si>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</si>
  <si>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</si>
  <si>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</si>
  <si>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</si>
  <si>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</si>
  <si>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</si>
  <si>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</si>
  <si>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</si>
  <si>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</si>
  <si>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</si>
  <si>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</si>
  <si>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</si>
  <si>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</si>
  <si>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</si>
  <si>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</si>
  <si>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</si>
  <si>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</si>
  <si>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</si>
  <si>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</si>
  <si>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</si>
  <si>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</si>
  <si>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</si>
  <si>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</si>
  <si>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</si>
  <si>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</si>
  <si>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</si>
  <si>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</si>
  <si>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</si>
  <si>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</si>
  <si>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</si>
  <si>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</si>
  <si>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</si>
  <si>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</si>
  <si>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</si>
  <si>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</si>
  <si>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</si>
  <si>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</si>
  <si>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</si>
  <si>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</si>
  <si>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</si>
  <si>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</si>
  <si>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</si>
  <si>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</si>
  <si>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</si>
  <si>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</si>
  <si>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</si>
  <si>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</si>
  <si>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</si>
  <si>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</si>
  <si>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</si>
  <si>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</si>
  <si>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</si>
  <si>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</si>
  <si>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</si>
  <si>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</si>
  <si>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</si>
  <si>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</si>
  <si>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</si>
  <si>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</si>
  <si>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</si>
  <si>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</si>
  <si>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</si>
  <si>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</si>
  <si>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</si>
  <si>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</si>
  <si>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</si>
  <si>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</si>
  <si>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</si>
  <si>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</si>
  <si>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</si>
  <si>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</si>
  <si>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</si>
  <si>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</si>
  <si>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</si>
  <si>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</si>
  <si>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</si>
  <si>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</si>
  <si>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</si>
  <si>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</si>
  <si>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</si>
  <si>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</si>
  <si>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</si>
  <si>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</si>
  <si>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</si>
  <si>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</si>
  <si>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</si>
  <si>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</si>
  <si>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</si>
  <si>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</si>
  <si>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</si>
  <si>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</si>
  <si>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</si>
  <si>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</si>
  <si>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</si>
  <si>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</si>
  <si>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</si>
  <si>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</si>
  <si>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</si>
  <si>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</si>
  <si>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</si>
  <si>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</si>
  <si>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</si>
  <si>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</si>
  <si>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</si>
  <si>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</si>
  <si>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</si>
  <si>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</si>
  <si>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</si>
  <si>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</si>
  <si>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</si>
  <si>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</si>
  <si>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</si>
  <si>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</si>
  <si>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</si>
  <si>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</si>
  <si>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</si>
  <si>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</si>
  <si>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</si>
  <si>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</si>
  <si>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</si>
  <si>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</si>
  <si>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</si>
  <si>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</si>
  <si>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</si>
  <si>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</si>
  <si>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</si>
  <si>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</si>
  <si>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</si>
  <si>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</si>
  <si>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</si>
  <si>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</si>
  <si>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</si>
  <si>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</si>
  <si>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</si>
  <si>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</si>
  <si>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</si>
  <si>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</si>
  <si>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</si>
  <si>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</si>
  <si>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</si>
  <si>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</si>
  <si>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</si>
  <si>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</si>
  <si>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</si>
  <si>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</si>
  <si>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</si>
  <si>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</si>
  <si>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</si>
  <si>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</si>
  <si>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</si>
  <si>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</si>
  <si>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</si>
  <si>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</si>
  <si>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</si>
  <si>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</si>
  <si>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</si>
  <si>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</si>
  <si>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</si>
  <si>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</si>
  <si>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</si>
  <si>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</si>
  <si>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</si>
  <si>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</si>
  <si>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</si>
  <si>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</si>
  <si>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</si>
  <si>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</si>
  <si>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</si>
  <si>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</si>
  <si>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</si>
  <si>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</si>
  <si>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</si>
  <si>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</si>
  <si>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</si>
  <si>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</si>
  <si>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</si>
  <si>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</si>
  <si>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</si>
  <si>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</si>
  <si>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</si>
  <si>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</si>
  <si>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</si>
  <si>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</si>
  <si>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</si>
  <si>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</si>
  <si>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</si>
  <si>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</si>
  <si>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</si>
  <si>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</si>
  <si>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</si>
  <si>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</si>
  <si>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</si>
  <si>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</si>
  <si>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</si>
  <si>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</si>
  <si>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</si>
  <si>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</si>
  <si>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</si>
  <si>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</si>
  <si>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</si>
  <si>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</si>
  <si>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</si>
  <si>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</si>
  <si>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</si>
  <si>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</si>
  <si>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</si>
  <si>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</si>
  <si>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</si>
  <si>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</si>
  <si>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</si>
  <si>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</si>
  <si>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</si>
  <si>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</si>
  <si>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</si>
  <si>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</si>
  <si>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</si>
  <si>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</si>
  <si>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</si>
  <si>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</si>
  <si>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</si>
  <si>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</si>
  <si>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</si>
  <si>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</si>
  <si>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</si>
  <si>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</si>
  <si>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</si>
  <si>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</si>
  <si>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</si>
  <si>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</si>
  <si>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</si>
  <si>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</si>
  <si>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</si>
  <si>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</si>
  <si>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</si>
  <si>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</si>
  <si>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</si>
  <si>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</si>
  <si>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</si>
  <si>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</si>
  <si>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</si>
  <si>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</si>
  <si>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</si>
  <si>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</si>
  <si>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</si>
  <si>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</si>
  <si>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</si>
  <si>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</si>
  <si>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</si>
  <si>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</si>
  <si>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</si>
  <si>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</si>
  <si>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</si>
  <si>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</si>
  <si>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</si>
  <si>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</si>
  <si>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</si>
  <si>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</si>
  <si>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</si>
  <si>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</si>
  <si>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</si>
  <si>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</si>
  <si>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</si>
  <si>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</si>
  <si>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</si>
  <si>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</si>
  <si>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</si>
  <si>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</si>
  <si>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</si>
  <si>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</si>
  <si>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</si>
  <si>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</si>
  <si>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</si>
  <si>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</si>
  <si>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</si>
  <si>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</si>
  <si>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</si>
  <si>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</si>
  <si>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</si>
  <si>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</si>
  <si>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</si>
  <si>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</si>
  <si>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</si>
  <si>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</si>
  <si>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</si>
  <si>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</si>
  <si>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</si>
  <si>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</si>
  <si>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</si>
  <si>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</si>
  <si>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</si>
  <si>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</si>
  <si>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</si>
  <si>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</si>
  <si>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</si>
  <si>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</si>
  <si>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</si>
  <si>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</si>
  <si>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</si>
  <si>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</si>
  <si>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</si>
  <si>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</si>
  <si>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</si>
  <si>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</si>
  <si>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</si>
  <si>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</si>
  <si>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</si>
  <si>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</si>
  <si>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</si>
  <si>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</si>
  <si>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</si>
  <si>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</si>
  <si>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</si>
  <si>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</si>
  <si>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</si>
  <si>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</si>
  <si>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</si>
  <si>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</si>
  <si>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</si>
  <si>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</si>
  <si>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</si>
  <si>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</si>
  <si>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</si>
  <si>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</si>
  <si>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</si>
  <si>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</si>
  <si>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</si>
  <si>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</si>
  <si>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</si>
  <si>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</si>
  <si>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</si>
  <si>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</si>
  <si>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</si>
  <si>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</si>
  <si>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</si>
  <si>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</si>
  <si>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</si>
  <si>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</si>
  <si>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</si>
  <si>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</si>
  <si>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</si>
  <si>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</si>
  <si>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</si>
  <si>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</si>
  <si>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</si>
  <si>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</si>
  <si>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</si>
  <si>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</si>
  <si>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</si>
  <si>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</si>
  <si>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</si>
  <si>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</si>
  <si>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</si>
  <si>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</si>
  <si>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</si>
  <si>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</si>
  <si>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</si>
  <si>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</si>
  <si>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</si>
  <si>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</si>
  <si>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</si>
  <si>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</si>
  <si>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</si>
  <si>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</si>
  <si>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</si>
  <si>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</si>
  <si>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</si>
  <si>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</si>
  <si>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</si>
  <si>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</si>
  <si>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</si>
  <si>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</si>
  <si>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</si>
  <si>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</si>
  <si>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</si>
  <si>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</si>
  <si>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</si>
  <si>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</si>
  <si>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</si>
  <si>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</si>
  <si>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</si>
  <si>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</si>
  <si>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</si>
  <si>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</si>
  <si>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</si>
  <si>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</si>
  <si>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</si>
  <si>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</si>
  <si>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</si>
  <si>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</si>
  <si>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</si>
  <si>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</si>
  <si>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</si>
  <si>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</si>
  <si>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</si>
  <si>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</si>
  <si>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</si>
  <si>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</si>
  <si>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</si>
  <si>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</si>
  <si>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</si>
  <si>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</si>
  <si>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</si>
  <si>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</si>
  <si>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</si>
  <si>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</si>
  <si>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</si>
  <si>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</si>
  <si>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</si>
  <si>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</si>
  <si>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</si>
  <si>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</si>
  <si>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</si>
  <si>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</si>
  <si>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</si>
  <si>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</si>
  <si>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</si>
  <si>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</si>
  <si>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</si>
  <si>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</si>
  <si>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</si>
  <si>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</si>
  <si>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</si>
  <si>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</si>
  <si>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</si>
  <si>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</si>
  <si>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</si>
  <si>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</si>
  <si>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</si>
  <si>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</si>
  <si>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</si>
  <si>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</si>
  <si>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</si>
  <si>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</si>
  <si>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</si>
  <si>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</si>
  <si>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</si>
  <si>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</si>
  <si>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</si>
  <si>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</si>
  <si>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</si>
  <si>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</si>
  <si>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</si>
  <si>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</si>
  <si>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</si>
  <si>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</si>
  <si>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</si>
  <si>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</si>
  <si>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</si>
  <si>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</si>
  <si>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</si>
  <si>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</si>
  <si>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</si>
  <si>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</si>
  <si>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</si>
  <si>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</si>
  <si>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</si>
  <si>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</si>
  <si>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</si>
  <si>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</si>
  <si>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</si>
  <si>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</si>
  <si>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</si>
  <si>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</si>
  <si>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</si>
  <si>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</si>
  <si>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</si>
  <si>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</si>
  <si>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</si>
  <si>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</si>
  <si>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</si>
  <si>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</si>
  <si>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</si>
  <si>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</si>
  <si>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</si>
  <si>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</si>
  <si>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</si>
  <si>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</si>
  <si>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</si>
  <si>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</si>
  <si>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</si>
  <si>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</si>
  <si>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</si>
  <si>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</si>
  <si>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</si>
  <si>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</si>
  <si>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</si>
  <si>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</si>
  <si>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</si>
  <si>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</si>
  <si>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</si>
  <si>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</si>
  <si>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</si>
  <si>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</si>
  <si>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</si>
  <si>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</si>
  <si>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</si>
  <si>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</si>
  <si>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</si>
  <si>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</si>
  <si>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</si>
  <si>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</si>
  <si>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</si>
  <si>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</si>
  <si>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</si>
  <si>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</si>
  <si>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</si>
  <si>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</si>
  <si>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</si>
  <si>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</si>
  <si>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</si>
  <si>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</si>
  <si>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</si>
  <si>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</si>
  <si>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</si>
  <si>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</si>
  <si>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</si>
  <si>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</si>
  <si>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</si>
  <si>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</si>
  <si>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</si>
  <si>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</si>
  <si>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</si>
  <si>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</si>
  <si>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</si>
  <si>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</si>
  <si>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</si>
  <si>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</si>
  <si>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</si>
  <si>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</si>
  <si>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</si>
  <si>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</si>
  <si>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</si>
  <si>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</si>
  <si>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</si>
  <si>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</si>
  <si>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</si>
  <si>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</si>
  <si>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</si>
  <si>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</si>
  <si>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</si>
  <si>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</si>
  <si>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</si>
  <si>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</si>
  <si>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</si>
  <si>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</si>
  <si>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</si>
  <si>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</si>
  <si>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</si>
  <si>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</si>
  <si>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</si>
  <si>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</si>
  <si>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</si>
  <si>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</si>
  <si>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</si>
  <si>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</si>
  <si>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</si>
  <si>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</si>
  <si>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</si>
  <si>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</si>
  <si>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</si>
  <si>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</si>
  <si>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</si>
  <si>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</si>
  <si>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</si>
  <si>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</si>
  <si>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</si>
  <si>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</si>
  <si>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</si>
  <si>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</si>
  <si>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</si>
  <si>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</si>
  <si>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</si>
  <si>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</si>
  <si>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</si>
  <si>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</si>
  <si>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</si>
  <si>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</si>
  <si>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</si>
  <si>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</si>
  <si>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</si>
  <si>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</si>
  <si>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</si>
  <si>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</si>
  <si>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</si>
  <si>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</si>
  <si>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</si>
  <si>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</si>
  <si>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</si>
  <si>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</si>
  <si>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</si>
  <si>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</si>
  <si>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</si>
  <si>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</si>
  <si>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</si>
  <si>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</si>
  <si>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</si>
  <si>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</si>
  <si>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</si>
  <si>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</si>
  <si>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</si>
  <si>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</si>
  <si>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</si>
  <si>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</si>
  <si>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</si>
  <si>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</si>
  <si>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</si>
  <si>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</si>
  <si>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</si>
  <si>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</si>
  <si>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</si>
  <si>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</si>
  <si>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</si>
  <si>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</si>
  <si>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</si>
  <si>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</si>
  <si>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</si>
  <si>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</si>
  <si>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</si>
  <si>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</si>
  <si>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</si>
  <si>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</si>
  <si>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</si>
  <si>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</si>
  <si>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</si>
  <si>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</si>
  <si>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</si>
  <si>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</si>
  <si>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</si>
  <si>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</si>
  <si>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</si>
  <si>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</si>
  <si>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</si>
  <si>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</si>
  <si>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</si>
  <si>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</si>
  <si>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</si>
  <si>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</si>
  <si>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</si>
  <si>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</si>
  <si>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</si>
  <si>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</si>
  <si>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</si>
  <si>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</si>
  <si>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</si>
  <si>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</si>
  <si>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</si>
  <si>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</si>
  <si>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</si>
  <si>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</si>
  <si>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</si>
  <si>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</si>
  <si>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</si>
  <si>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</si>
  <si>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</si>
  <si>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</si>
  <si>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</si>
  <si>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</si>
  <si>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</si>
  <si>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</si>
  <si>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</si>
  <si>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</si>
  <si>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</si>
  <si>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</si>
  <si>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</si>
  <si>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</si>
  <si>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</si>
  <si>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</si>
  <si>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</si>
  <si>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</si>
  <si>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</si>
  <si>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</si>
  <si>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</si>
  <si>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</si>
  <si>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</si>
  <si>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</si>
  <si>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</si>
  <si>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</si>
  <si>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</si>
  <si>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</si>
  <si>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</si>
  <si>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</si>
  <si>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</si>
  <si>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</si>
  <si>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</si>
  <si>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</si>
  <si>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</si>
  <si>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</si>
  <si>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</si>
  <si>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</si>
  <si>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</si>
  <si>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</si>
  <si>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</si>
  <si>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</si>
  <si>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</si>
  <si>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</si>
  <si>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</si>
  <si>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</si>
  <si>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</si>
  <si>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</si>
  <si>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</si>
  <si>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</si>
  <si>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</si>
  <si>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</si>
  <si>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</si>
  <si>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</si>
  <si>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</si>
  <si>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</si>
  <si>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</si>
  <si>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</si>
  <si>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</si>
  <si>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</si>
  <si>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</si>
  <si>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</si>
  <si>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</si>
  <si>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</si>
  <si>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</si>
  <si>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</si>
  <si>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</si>
  <si>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</si>
  <si>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</si>
  <si>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</si>
  <si>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</si>
  <si>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</si>
  <si>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</si>
  <si>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</si>
  <si>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</si>
  <si>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</si>
  <si>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</si>
  <si>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</si>
  <si>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</si>
  <si>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</si>
  <si>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</si>
  <si>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</si>
  <si>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</si>
  <si>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</si>
  <si>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</si>
  <si>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</si>
  <si>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</si>
  <si>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</si>
  <si>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</si>
  <si>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</si>
  <si>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</si>
  <si>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</si>
  <si>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</si>
  <si>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</si>
  <si>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</si>
  <si>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</si>
  <si>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</si>
  <si>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</si>
  <si>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</si>
  <si>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</si>
  <si>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</si>
  <si>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</si>
  <si>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</si>
  <si>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</si>
  <si>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</si>
  <si>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</si>
  <si>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</si>
  <si>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</si>
  <si>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</si>
  <si>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</si>
  <si>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</si>
  <si>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</si>
  <si>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</si>
  <si>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</si>
  <si>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</si>
  <si>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</si>
  <si>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</si>
  <si>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</si>
  <si>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</si>
  <si>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</si>
  <si>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</si>
  <si>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</si>
  <si>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</si>
  <si>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</si>
  <si>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</si>
  <si>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</si>
  <si>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</si>
  <si>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</si>
  <si>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</si>
  <si>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</si>
  <si>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</si>
  <si>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</si>
  <si>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</si>
  <si>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</si>
  <si>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</si>
  <si>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</si>
  <si>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</si>
  <si>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</si>
  <si>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</si>
  <si>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</si>
  <si>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</si>
  <si>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</si>
  <si>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</si>
  <si>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</si>
  <si>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</si>
  <si>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</si>
  <si>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</si>
  <si>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</si>
  <si>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</si>
  <si>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</si>
  <si>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</si>
  <si>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</si>
  <si>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</si>
  <si>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</si>
  <si>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</si>
  <si>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</si>
  <si>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</si>
  <si>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</si>
  <si>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</si>
  <si>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</si>
  <si>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</si>
  <si>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</si>
  <si>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</si>
  <si>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</si>
  <si>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</si>
  <si>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</si>
  <si>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</si>
  <si>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</si>
  <si>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</si>
  <si>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</si>
  <si>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</si>
  <si>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</si>
  <si>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</si>
  <si>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</si>
  <si>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</si>
  <si>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</si>
  <si>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</si>
  <si>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</si>
  <si>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</si>
  <si>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</si>
  <si>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</si>
  <si>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</si>
  <si>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</si>
  <si>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</si>
  <si>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</si>
  <si>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</si>
  <si>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</si>
  <si>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</si>
  <si>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</si>
  <si>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</si>
  <si>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</si>
  <si>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</si>
  <si>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</si>
  <si>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</si>
  <si>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</si>
  <si>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</si>
  <si>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</si>
  <si>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</si>
  <si>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</si>
  <si>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</si>
  <si>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</si>
  <si>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</si>
  <si>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</si>
  <si>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</si>
  <si>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</si>
  <si>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</si>
  <si>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</si>
  <si>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</si>
  <si>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</si>
  <si>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</si>
  <si>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</si>
  <si>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</si>
  <si>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</si>
  <si>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</si>
  <si>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</si>
  <si>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</si>
  <si>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</si>
  <si>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</si>
  <si>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</si>
  <si>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</si>
  <si>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</si>
  <si>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</si>
  <si>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</si>
  <si>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</si>
  <si>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</si>
  <si>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</si>
  <si>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</si>
  <si>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</si>
  <si>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</si>
  <si>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</si>
  <si>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</si>
  <si>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</si>
  <si>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</si>
  <si>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</si>
  <si>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</si>
  <si>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</si>
  <si>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</si>
  <si>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</si>
  <si>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</si>
  <si>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</si>
  <si>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</si>
  <si>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</si>
  <si>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</si>
  <si>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</si>
  <si>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</si>
  <si>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</si>
  <si>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</si>
  <si>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</si>
  <si>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</si>
  <si>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</si>
  <si>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</si>
  <si>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</si>
  <si>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</si>
  <si>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</si>
  <si>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</si>
  <si>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</si>
  <si>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</si>
  <si>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</si>
  <si>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</si>
  <si>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</si>
  <si>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</si>
  <si>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</si>
  <si>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</si>
  <si>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</si>
  <si>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</si>
  <si>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</si>
  <si>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</si>
  <si>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</si>
  <si>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</si>
  <si>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</si>
  <si>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</si>
  <si>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</si>
  <si>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</si>
  <si>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</si>
  <si>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</si>
  <si>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</si>
  <si>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</si>
  <si>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</si>
  <si>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</si>
  <si>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</si>
  <si>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</si>
  <si>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</si>
  <si>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</si>
  <si>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</si>
  <si>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</si>
  <si>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</si>
  <si>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</si>
  <si>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</si>
  <si>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</si>
  <si>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</si>
  <si>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</si>
  <si>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</si>
  <si>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</si>
  <si>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</si>
  <si>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</si>
  <si>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</si>
  <si>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</si>
  <si>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</si>
  <si>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</si>
  <si>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</si>
  <si>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</si>
  <si>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</si>
  <si>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</si>
  <si>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</si>
  <si>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</si>
  <si>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</si>
  <si>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</si>
  <si>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</si>
  <si>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</si>
  <si>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</si>
  <si>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</si>
  <si>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</si>
  <si>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</si>
  <si>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</si>
  <si>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</si>
  <si>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</si>
  <si>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</si>
  <si>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</si>
  <si>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</si>
  <si>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</si>
  <si>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</si>
  <si>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</si>
  <si>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</si>
  <si>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</si>
  <si>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</si>
  <si>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</si>
  <si>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</si>
  <si>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</si>
  <si>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</si>
  <si>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</si>
  <si>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</si>
  <si>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</si>
  <si>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</si>
  <si>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</si>
  <si>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</si>
  <si>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</si>
  <si>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</si>
  <si>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</si>
  <si>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</si>
  <si>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</si>
  <si>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</si>
  <si>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</si>
  <si>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</si>
  <si>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</si>
  <si>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</si>
  <si>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</si>
  <si>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</si>
  <si>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</si>
  <si>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</si>
  <si>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</si>
  <si>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</si>
  <si>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</si>
  <si>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</si>
  <si>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</si>
  <si>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</si>
  <si>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</si>
  <si>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</si>
  <si>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</si>
  <si>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</si>
  <si>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</si>
  <si>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</si>
  <si>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</si>
  <si>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</si>
  <si>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</si>
  <si>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</si>
  <si>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</si>
  <si>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</si>
  <si>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</si>
  <si>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</si>
  <si>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</si>
  <si>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</si>
  <si>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</si>
  <si>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</si>
  <si>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</si>
  <si>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</si>
  <si>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</si>
  <si>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</si>
  <si>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</si>
  <si>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</si>
  <si>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</si>
  <si>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</si>
  <si>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</si>
  <si>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</si>
  <si>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</si>
  <si>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</si>
  <si>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</si>
  <si>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</si>
  <si>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</si>
  <si>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</si>
  <si>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</si>
  <si>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</si>
  <si>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</si>
  <si>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</si>
  <si>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</si>
  <si>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</si>
  <si>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</si>
  <si>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</si>
  <si>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</si>
  <si>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</si>
  <si>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</si>
  <si>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</si>
  <si>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</si>
  <si>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</si>
  <si>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</si>
  <si>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</si>
  <si>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</si>
  <si>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</si>
  <si>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</si>
  <si>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</si>
  <si>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</si>
  <si>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</si>
  <si>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</si>
  <si>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</si>
  <si>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</si>
  <si>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</si>
  <si>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</si>
  <si>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</si>
  <si>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</si>
  <si>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</si>
  <si>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</si>
  <si>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</si>
  <si>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</si>
  <si>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</si>
  <si>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</si>
  <si>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</si>
  <si>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</si>
  <si>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</si>
  <si>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</si>
  <si>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</si>
  <si>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</si>
  <si>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</si>
  <si>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</si>
  <si>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</si>
  <si>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</si>
  <si>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</si>
  <si>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</si>
  <si>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</si>
  <si>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</si>
  <si>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</si>
  <si>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</si>
  <si>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</si>
  <si>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</si>
  <si>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</si>
  <si>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</si>
  <si>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</si>
  <si>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</si>
  <si>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</si>
  <si>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</si>
  <si>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</si>
  <si>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</si>
  <si>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</si>
  <si>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</si>
  <si>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</si>
  <si>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</si>
  <si>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</si>
  <si>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</si>
  <si>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</si>
  <si>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</si>
  <si>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</si>
  <si>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</si>
  <si>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</si>
  <si>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</si>
  <si>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</si>
  <si>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</si>
  <si>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</si>
  <si>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</si>
  <si>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</si>
  <si>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</si>
  <si>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</si>
  <si>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</si>
  <si>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</si>
  <si>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</si>
  <si>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</si>
  <si>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</si>
  <si>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</si>
  <si>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</si>
  <si>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</si>
  <si>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</si>
  <si>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</si>
  <si>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</si>
  <si>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</si>
  <si>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</si>
  <si>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</si>
  <si>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</si>
  <si>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</si>
  <si>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</si>
  <si>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</si>
  <si>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</si>
  <si>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</si>
  <si>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</si>
  <si>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</si>
  <si>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</si>
  <si>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</si>
  <si>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</si>
  <si>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</si>
  <si>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</si>
  <si>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</si>
  <si>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</si>
  <si>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</si>
  <si>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</si>
  <si>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</si>
  <si>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</si>
  <si>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</si>
  <si>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</si>
  <si>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</si>
  <si>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</si>
  <si>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</si>
  <si>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</si>
  <si>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</si>
  <si>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</si>
  <si>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</si>
  <si>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</si>
  <si>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</si>
  <si>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</si>
  <si>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</si>
  <si>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</si>
  <si>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</si>
  <si>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</si>
  <si>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</si>
  <si>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</si>
  <si>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</si>
  <si>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</si>
  <si>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</si>
  <si>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</si>
  <si>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</si>
  <si>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</si>
  <si>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</si>
  <si>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</si>
  <si>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</si>
  <si>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</si>
  <si>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</si>
  <si>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</si>
  <si>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</si>
  <si>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</si>
  <si>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</si>
  <si>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</si>
  <si>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</si>
  <si>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</si>
  <si>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</si>
  <si>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</si>
  <si>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</si>
  <si>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</si>
  <si>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</si>
  <si>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</si>
  <si>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</si>
  <si>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</si>
  <si>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</si>
  <si>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</si>
  <si>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</si>
  <si>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</si>
  <si>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</si>
  <si>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</si>
  <si>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</si>
  <si>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</si>
  <si>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</si>
  <si>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</si>
  <si>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</si>
  <si>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</si>
  <si>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</si>
  <si>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</si>
  <si>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</si>
  <si>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</si>
  <si>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</si>
  <si>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</si>
  <si>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</si>
  <si>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</si>
  <si>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</si>
  <si>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</si>
  <si>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</si>
  <si>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</si>
  <si>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</si>
  <si>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</si>
  <si>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</si>
  <si>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</si>
  <si>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</si>
  <si>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</si>
  <si>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</si>
  <si>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</si>
  <si>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</si>
  <si>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</si>
  <si>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</si>
  <si>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</si>
  <si>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</si>
  <si>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</si>
  <si>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</si>
  <si>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</si>
  <si>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</si>
  <si>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</si>
  <si>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</si>
  <si>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</si>
  <si>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</si>
  <si>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</si>
  <si>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</si>
  <si>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</si>
  <si>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</si>
  <si>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</si>
  <si>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</si>
  <si>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</si>
  <si>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</si>
  <si>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</si>
  <si>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</si>
  <si>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</si>
  <si>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</si>
  <si>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</si>
  <si>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</si>
  <si>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</si>
  <si>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</si>
  <si>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</si>
  <si>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</si>
  <si>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</si>
  <si>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</si>
  <si>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</si>
  <si>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</si>
  <si>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</si>
  <si>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</si>
  <si>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</si>
  <si>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</si>
  <si>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</si>
  <si>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</si>
  <si>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</si>
  <si>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</si>
  <si>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</si>
  <si>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</si>
  <si>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</si>
  <si>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</si>
  <si>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</si>
  <si>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</si>
  <si>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</si>
  <si>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</si>
  <si>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</si>
  <si>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</si>
  <si>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</si>
  <si>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</si>
  <si>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</si>
  <si>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</si>
  <si>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</si>
  <si>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</si>
  <si>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</si>
  <si>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</si>
  <si>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</si>
  <si>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</si>
  <si>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</si>
  <si>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</si>
  <si>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</si>
  <si>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</si>
  <si>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</si>
  <si>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</si>
  <si>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</si>
  <si>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</si>
  <si>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</si>
  <si>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</si>
  <si>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</si>
  <si>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</si>
  <si>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</si>
  <si>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</si>
  <si>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</si>
  <si>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</si>
  <si>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</si>
  <si>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</si>
  <si>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</si>
  <si>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</si>
  <si>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</si>
  <si>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</si>
  <si>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</si>
  <si>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</si>
  <si>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</si>
  <si>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</si>
  <si>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</si>
  <si>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</si>
  <si>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</si>
  <si>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</si>
  <si>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</si>
  <si>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</si>
  <si>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</si>
  <si>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</si>
  <si>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</si>
  <si>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</si>
  <si>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</si>
  <si>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</si>
  <si>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</si>
  <si>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</si>
  <si>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</si>
  <si>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</si>
  <si>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</si>
  <si>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</si>
  <si>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</si>
  <si>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</si>
  <si>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</si>
  <si>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</si>
  <si>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</si>
  <si>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</si>
  <si>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</si>
  <si>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</si>
  <si>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</si>
  <si>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</si>
  <si>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</si>
  <si>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</si>
  <si>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</si>
  <si>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</si>
  <si>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</si>
  <si>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</si>
  <si>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</si>
  <si>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</si>
  <si>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</si>
  <si>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</si>
  <si>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</si>
  <si>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</si>
  <si>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</si>
  <si>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</si>
  <si>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</si>
  <si>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</si>
  <si>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</si>
  <si>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</si>
  <si>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</si>
  <si>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</si>
  <si>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</si>
  <si>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</si>
  <si>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</si>
  <si>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</si>
  <si>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</si>
  <si>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</si>
  <si>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</si>
  <si>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</si>
  <si>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</si>
  <si>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</si>
  <si>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</si>
  <si>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</si>
  <si>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</si>
  <si>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</si>
  <si>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</si>
  <si>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</si>
  <si>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</si>
  <si>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</si>
  <si>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</si>
  <si>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</si>
  <si>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</si>
  <si>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</si>
  <si>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</si>
  <si>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</si>
  <si>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</si>
  <si>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</si>
  <si>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</si>
  <si>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</si>
  <si>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</si>
  <si>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</si>
  <si>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</si>
  <si>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</si>
  <si>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</si>
  <si>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</si>
  <si>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</si>
  <si>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</si>
  <si>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</si>
  <si>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</si>
  <si>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</si>
  <si>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</si>
  <si>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</si>
  <si>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</si>
  <si>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</si>
  <si>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</si>
  <si>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</si>
  <si>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</si>
  <si>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</si>
  <si>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</si>
  <si>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</si>
  <si>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</si>
  <si>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</si>
  <si>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</si>
  <si>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</si>
  <si>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</si>
  <si>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</si>
  <si>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</si>
  <si>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</si>
  <si>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</si>
  <si>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</si>
  <si>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</si>
  <si>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</si>
  <si>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</si>
  <si>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</si>
  <si>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</si>
  <si>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</si>
  <si>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</si>
  <si>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</si>
  <si>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</si>
  <si>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</si>
  <si>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</si>
  <si>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</si>
  <si>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</si>
  <si>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</si>
  <si>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</si>
  <si>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</si>
  <si>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</si>
  <si>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</si>
  <si>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</si>
  <si>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</si>
  <si>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</si>
  <si>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</si>
  <si>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</si>
  <si>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</si>
  <si>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</si>
  <si>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</si>
  <si>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</si>
  <si>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</si>
  <si>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</si>
  <si>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</si>
  <si>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</si>
  <si>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</si>
  <si>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</si>
  <si>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</si>
  <si>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</si>
  <si>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</si>
  <si>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</si>
  <si>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</si>
  <si>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</si>
  <si>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</si>
  <si>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</si>
  <si>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</si>
  <si>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</si>
  <si>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</si>
  <si>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</si>
  <si>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</si>
  <si>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</si>
  <si>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</si>
  <si>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</si>
  <si>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</si>
  <si>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</si>
  <si>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</si>
  <si>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</si>
  <si>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</si>
  <si>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</si>
  <si>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</si>
  <si>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</si>
  <si>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</si>
  <si>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</si>
  <si>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</si>
  <si>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</si>
  <si>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</si>
  <si>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</si>
  <si>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</si>
  <si>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</si>
  <si>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</si>
  <si>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</si>
  <si>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</si>
  <si>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</si>
  <si>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</si>
  <si>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</si>
  <si>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</si>
  <si>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</si>
  <si>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</si>
  <si>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</si>
  <si>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</si>
  <si>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</si>
  <si>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</si>
  <si>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</si>
  <si>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</si>
  <si>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</si>
  <si>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</si>
  <si>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</si>
  <si>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</si>
  <si>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</si>
  <si>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</si>
  <si>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</si>
  <si>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</si>
  <si>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</si>
  <si>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</si>
  <si>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</si>
  <si>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</si>
  <si>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</si>
  <si>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</si>
  <si>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</si>
  <si>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</si>
  <si>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</si>
  <si>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</si>
  <si>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</si>
  <si>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</si>
  <si>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</si>
  <si>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</si>
  <si>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</si>
  <si>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</si>
  <si>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</si>
  <si>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</si>
  <si>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</si>
  <si>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</si>
  <si>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</si>
  <si>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</si>
  <si>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</si>
  <si>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</si>
  <si>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</si>
  <si>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</si>
  <si>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</si>
  <si>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</si>
  <si>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</si>
  <si>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</si>
  <si>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</si>
  <si>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</si>
  <si>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</si>
  <si>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</si>
  <si>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</si>
  <si>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</si>
  <si>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</si>
  <si>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</si>
  <si>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</si>
  <si>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</si>
  <si>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</si>
  <si>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</si>
  <si>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</si>
  <si>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</si>
  <si>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</si>
  <si>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</si>
  <si>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</si>
  <si>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</si>
  <si>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</si>
  <si>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</si>
  <si>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</si>
  <si>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</si>
  <si>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</si>
  <si>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</si>
  <si>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</si>
  <si>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</si>
  <si>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</si>
  <si>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</si>
  <si>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</si>
  <si>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</si>
  <si>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</si>
  <si>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</si>
  <si>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</si>
  <si>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</si>
  <si>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</si>
  <si>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</si>
  <si>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</si>
  <si>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</si>
  <si>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</si>
  <si>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</si>
  <si>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</si>
  <si>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</si>
  <si>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</si>
  <si>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</si>
  <si>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</si>
  <si>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</si>
  <si>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</si>
  <si>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</si>
  <si>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</si>
  <si>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</si>
  <si>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</si>
  <si>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</si>
  <si>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</si>
  <si>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</si>
  <si>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</si>
  <si>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</si>
  <si>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</si>
  <si>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</si>
  <si>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</si>
  <si>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</si>
  <si>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</si>
  <si>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</si>
  <si>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</si>
  <si>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</si>
  <si>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</si>
  <si>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</si>
  <si>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</si>
  <si>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</si>
  <si>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</si>
  <si>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</si>
  <si>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</si>
  <si>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</si>
  <si>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</si>
  <si>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</si>
  <si>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</si>
  <si>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</si>
  <si>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</si>
  <si>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</si>
  <si>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</si>
  <si>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</si>
  <si>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</si>
  <si>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</si>
  <si>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</si>
  <si>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</si>
  <si>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</si>
  <si>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</si>
  <si>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</si>
  <si>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</si>
  <si>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</si>
  <si>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</si>
  <si>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</si>
  <si>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</si>
  <si>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</si>
  <si>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</si>
  <si>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</si>
  <si>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</si>
  <si>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</si>
  <si>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</si>
  <si>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</si>
  <si>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</si>
  <si>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</si>
  <si>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</si>
  <si>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</si>
  <si>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</si>
  <si>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</si>
  <si>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</si>
  <si>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</si>
  <si>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</si>
  <si>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</si>
  <si>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</si>
  <si>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</si>
  <si>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</si>
  <si>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</si>
  <si>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</si>
  <si>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</si>
  <si>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</si>
  <si>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</si>
  <si>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</si>
  <si>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</si>
  <si>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</si>
  <si>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</si>
  <si>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</si>
  <si>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</si>
  <si>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</si>
  <si>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</si>
  <si>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</si>
  <si>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</si>
  <si>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</si>
  <si>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</si>
  <si>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</si>
  <si>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</si>
  <si>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</si>
  <si>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</si>
  <si>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</si>
  <si>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</si>
  <si>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</si>
  <si>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</si>
  <si>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</si>
  <si>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</si>
  <si>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</si>
  <si>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</si>
  <si>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</si>
  <si>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</si>
  <si>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</si>
  <si>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</si>
  <si>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</si>
  <si>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</si>
  <si>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</si>
  <si>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</si>
  <si>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</si>
  <si>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</si>
  <si>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</si>
  <si>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</si>
  <si>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</si>
  <si>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</si>
  <si>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</si>
  <si>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</si>
  <si>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</si>
  <si>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</si>
  <si>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</si>
  <si>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</si>
  <si>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</si>
  <si>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</si>
  <si>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</si>
  <si>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</si>
  <si>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</si>
  <si>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</si>
  <si>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</si>
  <si>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</si>
  <si>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</si>
  <si>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</si>
  <si>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</si>
  <si>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</si>
  <si>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</si>
  <si>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</si>
  <si>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</si>
  <si>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</si>
  <si>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</si>
  <si>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</si>
  <si>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</si>
  <si>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</si>
  <si>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</si>
  <si>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</si>
  <si>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</si>
  <si>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</si>
  <si>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</si>
  <si>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</si>
  <si>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</si>
  <si>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</si>
  <si>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</si>
  <si>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</si>
  <si>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</si>
  <si>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</si>
  <si>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</si>
  <si>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</si>
  <si>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</si>
  <si>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</si>
  <si>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</si>
  <si>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</si>
  <si>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</si>
  <si>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</si>
  <si>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</si>
  <si>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</si>
  <si>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</si>
  <si>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</si>
  <si>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</si>
  <si>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</si>
  <si>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</si>
  <si>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</si>
  <si>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</si>
  <si>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</si>
  <si>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</si>
  <si>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</si>
  <si>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</si>
  <si>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</si>
  <si>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</si>
  <si>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</si>
  <si>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</si>
  <si>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</si>
  <si>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</si>
  <si>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</si>
  <si>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</si>
  <si>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</si>
  <si>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</si>
  <si>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</si>
  <si>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</si>
  <si>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</si>
  <si>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</si>
  <si>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</si>
  <si>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</si>
  <si>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</si>
  <si>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</si>
  <si>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</si>
  <si>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</si>
  <si>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</si>
  <si>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</si>
  <si>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</si>
  <si>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</si>
  <si>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</si>
  <si>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</si>
  <si>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</si>
  <si>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</si>
  <si>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</si>
  <si>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</si>
  <si>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</si>
  <si>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</si>
  <si>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</si>
  <si>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</si>
  <si>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</si>
  <si>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</si>
  <si>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</si>
  <si>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</si>
  <si>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</si>
  <si>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</si>
  <si>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</si>
  <si>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</si>
  <si>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</si>
  <si>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</si>
  <si>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</si>
  <si>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</si>
  <si>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</si>
  <si>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</si>
  <si>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</si>
  <si>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</si>
  <si>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</si>
  <si>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</si>
  <si>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</si>
  <si>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</si>
  <si>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</si>
  <si>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</si>
  <si>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</si>
  <si>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</si>
  <si>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</si>
  <si>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</si>
  <si>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</si>
  <si>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</si>
  <si>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</si>
  <si>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</si>
  <si>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</si>
  <si>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</si>
  <si>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</si>
  <si>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</si>
  <si>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</si>
  <si>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</si>
  <si>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</si>
  <si>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</si>
  <si>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</si>
  <si>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</si>
  <si>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</si>
  <si>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</si>
  <si>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</si>
  <si>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</si>
  <si>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</si>
  <si>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</si>
  <si>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</si>
  <si>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</si>
  <si>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</si>
  <si>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</si>
  <si>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</si>
  <si>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</si>
  <si>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</si>
  <si>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</si>
  <si>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</si>
  <si>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</si>
  <si>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</si>
  <si>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</si>
  <si>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</si>
  <si>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</si>
  <si>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</si>
  <si>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</si>
  <si>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</si>
  <si>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</si>
  <si>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</si>
  <si>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</si>
  <si>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</si>
  <si>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</si>
  <si>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</si>
  <si>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</si>
  <si>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</si>
  <si>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</si>
  <si>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</si>
  <si>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</si>
  <si>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</si>
  <si>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</si>
  <si>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</si>
  <si>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</si>
  <si>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</si>
  <si>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</si>
  <si>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</si>
  <si>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</si>
  <si>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</si>
  <si>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</si>
  <si>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</si>
  <si>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</si>
  <si>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</si>
  <si>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</si>
  <si>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</si>
  <si>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</si>
  <si>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</si>
  <si>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</si>
  <si>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</si>
  <si>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</si>
  <si>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</si>
  <si>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</si>
  <si>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</si>
  <si>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</si>
  <si>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</si>
  <si>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</si>
  <si>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</si>
  <si>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</si>
  <si>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</si>
  <si>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</si>
  <si>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</si>
  <si>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</si>
  <si>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</si>
  <si>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</si>
  <si>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</si>
  <si>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</si>
  <si>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</si>
  <si>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</si>
  <si>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</si>
  <si>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</si>
  <si>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</si>
  <si>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</si>
  <si>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</si>
  <si>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</si>
  <si>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</si>
  <si>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</si>
  <si>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</si>
  <si>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</si>
  <si>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</si>
  <si>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</si>
  <si>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</si>
  <si>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</si>
  <si>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</si>
  <si>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</si>
  <si>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</si>
  <si>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</si>
  <si>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</si>
  <si>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</si>
  <si>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</si>
  <si>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</si>
  <si>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</si>
  <si>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</si>
  <si>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</si>
  <si>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</si>
  <si>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</si>
  <si>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</si>
  <si>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</si>
  <si>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</si>
  <si>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</si>
  <si>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</si>
  <si>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</si>
  <si>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</si>
  <si>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</si>
  <si>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</si>
  <si>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</si>
  <si>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</si>
  <si>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</si>
  <si>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</si>
  <si>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</si>
  <si>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</si>
  <si>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</si>
  <si>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</si>
  <si>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</si>
  <si>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</si>
  <si>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</si>
  <si>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</si>
  <si>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</si>
  <si>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</si>
  <si>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</si>
  <si>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</si>
  <si>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</si>
  <si>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</si>
  <si>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</si>
  <si>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</si>
  <si>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</si>
  <si>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</si>
  <si>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</si>
  <si>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</si>
  <si>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</si>
  <si>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</si>
  <si>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</si>
  <si>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</si>
  <si>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</si>
  <si>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</si>
  <si>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</si>
  <si>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</si>
  <si>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</si>
  <si>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</si>
  <si>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</si>
  <si>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</si>
  <si>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</si>
  <si>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</si>
  <si>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</si>
  <si>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</si>
  <si>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</si>
  <si>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</si>
  <si>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</si>
  <si>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</si>
  <si>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</si>
  <si>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</si>
  <si>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</si>
  <si>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</si>
  <si>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</si>
  <si>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</si>
  <si>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</si>
  <si>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</si>
  <si>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</si>
  <si>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</si>
  <si>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</si>
  <si>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</si>
  <si>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</si>
  <si>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</si>
  <si>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</si>
  <si>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</si>
  <si>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</si>
  <si>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</si>
  <si>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</si>
  <si>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</si>
  <si>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</si>
  <si>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</si>
  <si>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</si>
  <si>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</si>
  <si>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</si>
  <si>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</si>
  <si>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</si>
  <si>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</si>
  <si>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</si>
  <si>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</si>
  <si>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</si>
  <si>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</si>
  <si>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</si>
  <si>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</si>
  <si>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</si>
  <si>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</si>
  <si>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</si>
  <si>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</si>
  <si>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</si>
  <si>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</si>
  <si>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</si>
  <si>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</si>
  <si>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</si>
  <si>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</si>
  <si>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</si>
  <si>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</si>
  <si>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</si>
  <si>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</si>
  <si>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</si>
  <si>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</si>
  <si>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</si>
  <si>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</si>
  <si>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</si>
  <si>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</si>
  <si>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</si>
  <si>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</si>
  <si>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</si>
  <si>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</si>
  <si>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</si>
  <si>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</si>
  <si>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</si>
  <si>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</si>
  <si>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</si>
  <si>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</si>
  <si>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</si>
  <si>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</si>
  <si>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</si>
  <si>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</si>
  <si>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</si>
  <si>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</si>
  <si>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</si>
  <si>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</si>
  <si>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</si>
  <si>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</si>
  <si>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</si>
  <si>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</si>
  <si>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</si>
  <si>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</si>
  <si>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</si>
  <si>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</si>
  <si>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</si>
  <si>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</si>
  <si>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</si>
  <si>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</si>
  <si>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</si>
  <si>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</si>
  <si>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</si>
  <si>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</si>
  <si>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</si>
  <si>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</si>
  <si>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</si>
  <si>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</si>
  <si>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</si>
  <si>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</si>
  <si>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</si>
  <si>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</si>
  <si>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</si>
  <si>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</si>
  <si>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</si>
  <si>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</si>
  <si>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</si>
  <si>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</si>
  <si>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</si>
  <si>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</si>
  <si>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</si>
  <si>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</si>
  <si>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</si>
  <si>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</si>
  <si>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</si>
  <si>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</si>
  <si>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</si>
  <si>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</si>
  <si>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</si>
  <si>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</si>
  <si>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</si>
  <si>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</si>
  <si>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</si>
  <si>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</si>
  <si>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</si>
  <si>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</si>
  <si>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</si>
  <si>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</si>
  <si>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</si>
  <si>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</si>
  <si>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</si>
  <si>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</si>
  <si>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</si>
  <si>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</si>
  <si>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</si>
  <si>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</si>
  <si>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</si>
  <si>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</si>
  <si>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</si>
  <si>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</si>
  <si>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</si>
  <si>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</si>
  <si>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</si>
  <si>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</si>
  <si>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</si>
  <si>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</si>
  <si>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</si>
  <si>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</si>
  <si>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</si>
  <si>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</si>
  <si>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</si>
  <si>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</si>
  <si>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</si>
  <si>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</si>
  <si>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</si>
  <si>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</si>
  <si>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</si>
  <si>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</si>
  <si>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</si>
  <si>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</si>
  <si>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</si>
  <si>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</si>
  <si>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</si>
  <si>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</si>
  <si>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</si>
  <si>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</si>
  <si>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</si>
  <si>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</si>
  <si>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</si>
  <si>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</si>
  <si>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</si>
  <si>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</si>
  <si>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</si>
  <si>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</si>
  <si>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</si>
  <si>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</si>
  <si>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</si>
  <si>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</si>
  <si>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</si>
  <si>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</si>
  <si>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</si>
  <si>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</si>
  <si>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</si>
  <si>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</si>
  <si>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</si>
  <si>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</si>
  <si>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</si>
  <si>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</si>
  <si>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</si>
  <si>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</si>
  <si>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</si>
  <si>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</si>
  <si>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</si>
  <si>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</si>
  <si>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</si>
  <si>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</si>
  <si>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</si>
  <si>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</si>
  <si>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</si>
  <si>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</si>
  <si>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</si>
  <si>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</si>
  <si>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</si>
  <si>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</si>
  <si>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</si>
  <si>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</si>
  <si>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</si>
  <si>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</si>
  <si>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</si>
  <si>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</si>
  <si>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</si>
  <si>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</si>
  <si>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</si>
  <si>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</si>
  <si>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</si>
  <si>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</si>
  <si>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</si>
  <si>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</si>
  <si>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</si>
  <si>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</si>
  <si>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</si>
  <si>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</si>
  <si>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</si>
  <si>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</si>
  <si>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</si>
  <si>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</si>
  <si>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</si>
  <si>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</si>
  <si>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</si>
  <si>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</si>
  <si>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</si>
  <si>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</si>
  <si>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</si>
  <si>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</si>
  <si>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</si>
  <si>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</si>
  <si>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</si>
  <si>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</si>
  <si>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</si>
  <si>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</si>
  <si>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</si>
  <si>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</si>
  <si>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</si>
  <si>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</si>
  <si>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</si>
  <si>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</si>
  <si>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</si>
  <si>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</si>
  <si>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</si>
  <si>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</si>
  <si>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</si>
  <si>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</si>
  <si>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</si>
  <si>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</si>
  <si>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</si>
  <si>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</si>
  <si>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</si>
  <si>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</si>
  <si>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</si>
  <si>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</si>
  <si>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</si>
  <si>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</si>
  <si>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</si>
  <si>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</si>
  <si>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</si>
  <si>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</si>
  <si>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</si>
  <si>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</si>
  <si>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</si>
  <si>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</si>
  <si>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</si>
  <si>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</si>
  <si>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</si>
  <si>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</si>
  <si>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</si>
  <si>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</si>
  <si>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</si>
  <si>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</si>
  <si>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</si>
  <si>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</si>
  <si>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</si>
  <si>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</si>
  <si>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</si>
  <si>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</si>
  <si>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</si>
  <si>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</si>
  <si>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</si>
  <si>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</si>
  <si>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</si>
  <si>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</si>
  <si>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</si>
  <si>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</si>
  <si>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</si>
  <si>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</si>
  <si>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</si>
  <si>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</si>
  <si>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</si>
  <si>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</si>
  <si>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</si>
  <si>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</si>
  <si>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</si>
  <si>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</si>
  <si>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</si>
  <si>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</si>
  <si>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</si>
  <si>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</si>
  <si>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</si>
  <si>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</si>
  <si>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</si>
  <si>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</si>
  <si>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</si>
  <si>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</si>
  <si>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</si>
  <si>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</si>
  <si>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</si>
  <si>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</si>
  <si>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</si>
  <si>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</si>
  <si>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</si>
  <si>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</si>
  <si>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</si>
  <si>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</si>
  <si>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</si>
  <si>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</si>
  <si>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</si>
  <si>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</si>
  <si>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</si>
  <si>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</si>
  <si>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</si>
  <si>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</si>
  <si>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</si>
  <si>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</si>
  <si>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</si>
  <si>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</si>
  <si>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</si>
  <si>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</si>
  <si>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</si>
  <si>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</si>
  <si>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</si>
  <si>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</si>
  <si>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</si>
  <si>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</si>
  <si>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</si>
  <si>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</si>
  <si>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</si>
  <si>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</si>
  <si>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</si>
  <si>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</si>
  <si>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</si>
  <si>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</si>
  <si>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</si>
  <si>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</si>
  <si>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</si>
  <si>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</si>
  <si>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</si>
  <si>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</si>
  <si>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</si>
  <si>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</si>
  <si>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</si>
  <si>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</si>
  <si>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</si>
  <si>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</si>
  <si>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</si>
  <si>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</si>
  <si>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</si>
  <si>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</si>
  <si>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</si>
  <si>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</si>
  <si>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</si>
  <si>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</si>
  <si>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</si>
  <si>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</si>
  <si>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</si>
  <si>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</si>
  <si>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</si>
  <si>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</si>
  <si>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</si>
  <si>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</si>
  <si>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</si>
  <si>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</si>
  <si>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</si>
  <si>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</si>
  <si>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</si>
  <si>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</si>
  <si>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</si>
  <si>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</si>
  <si>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</si>
  <si>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</si>
  <si>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</si>
  <si>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</si>
  <si>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</si>
  <si>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</si>
  <si>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</si>
  <si>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</si>
  <si>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</si>
  <si>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</si>
  <si>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</si>
  <si>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</si>
  <si>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</si>
  <si>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</si>
  <si>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</si>
  <si>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</si>
  <si>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</si>
  <si>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</si>
  <si>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</si>
  <si>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</si>
  <si>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</si>
  <si>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</si>
  <si>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</si>
  <si>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</si>
  <si>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</si>
  <si>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</si>
  <si>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</si>
  <si>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</si>
  <si>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</si>
  <si>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</si>
  <si>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</si>
  <si>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</si>
  <si>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</si>
  <si>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</si>
  <si>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</si>
  <si>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</si>
  <si>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</si>
  <si>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</si>
  <si>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</si>
  <si>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</si>
  <si>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</si>
  <si>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</si>
  <si>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</si>
  <si>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</si>
  <si>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</si>
  <si>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</si>
  <si>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</si>
  <si>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</si>
  <si>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</si>
  <si>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</si>
  <si>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</si>
  <si>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</si>
  <si>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</si>
  <si>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</si>
  <si>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</si>
  <si>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</si>
  <si>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</si>
  <si>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</si>
  <si>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</si>
  <si>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</si>
  <si>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</si>
  <si>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</si>
  <si>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</si>
  <si>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</si>
  <si>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</si>
  <si>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</si>
  <si>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</si>
  <si>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</si>
  <si>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</si>
  <si>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</si>
  <si>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</si>
  <si>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</si>
  <si>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</si>
  <si>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</si>
  <si>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</si>
  <si>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</si>
  <si>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</si>
  <si>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</si>
  <si>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</si>
  <si>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</si>
  <si>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</si>
  <si>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</si>
  <si>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</si>
  <si>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</si>
  <si>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</si>
  <si>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</si>
  <si>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</si>
  <si>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</si>
  <si>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</si>
  <si>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</si>
  <si>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</si>
  <si>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</si>
  <si>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</si>
  <si>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</si>
  <si>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</si>
  <si>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</si>
  <si>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</si>
  <si>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</si>
  <si>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</si>
  <si>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</si>
  <si>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</si>
  <si>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</si>
  <si>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</si>
  <si>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</si>
  <si>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</si>
  <si>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</si>
  <si>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</si>
  <si>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</si>
  <si>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</si>
  <si>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</si>
  <si>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</si>
  <si>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</si>
  <si>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</si>
  <si>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</si>
  <si>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</si>
  <si>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</si>
  <si>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</si>
  <si>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</si>
  <si>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</si>
  <si>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</si>
  <si>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</si>
  <si>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</si>
  <si>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</si>
  <si>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</si>
  <si>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</si>
  <si>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</si>
  <si>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</si>
  <si>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</si>
  <si>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</si>
  <si>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</si>
  <si>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</si>
  <si>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</si>
  <si>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</si>
  <si>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</si>
  <si>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</si>
  <si>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</si>
  <si>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</si>
  <si>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</si>
  <si>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</si>
  <si>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</si>
  <si>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</si>
  <si>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</si>
  <si>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</si>
  <si>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</si>
  <si>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</si>
  <si>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</si>
  <si>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</si>
  <si>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</si>
  <si>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</si>
  <si>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</si>
  <si>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</si>
  <si>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</si>
  <si>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</si>
  <si>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</si>
  <si>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</si>
  <si>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</si>
  <si>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</si>
  <si>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</si>
  <si>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</si>
  <si>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</si>
  <si>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</si>
  <si>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</si>
  <si>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</si>
  <si>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</si>
  <si>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</si>
  <si>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</si>
  <si>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</si>
  <si>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</si>
  <si>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</si>
  <si>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</si>
  <si>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</si>
  <si>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</si>
  <si>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</si>
  <si>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</si>
  <si>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</si>
  <si>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</si>
  <si>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</si>
  <si>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</si>
  <si>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</si>
  <si>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</si>
  <si>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</si>
  <si>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</si>
  <si>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</si>
  <si>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</si>
  <si>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</si>
  <si>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</si>
  <si>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</si>
  <si>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</si>
  <si>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</si>
  <si>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</si>
  <si>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</si>
  <si>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</si>
  <si>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</si>
  <si>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</si>
  <si>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</si>
  <si>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</si>
  <si>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</si>
  <si>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</si>
  <si>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</si>
  <si>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</si>
  <si>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</si>
  <si>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</si>
  <si>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</si>
  <si>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</si>
  <si>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</si>
  <si>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</si>
  <si>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</si>
  <si>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</si>
  <si>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</si>
  <si>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</si>
  <si>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</si>
  <si>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</si>
  <si>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</si>
  <si>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</si>
  <si>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</si>
  <si>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</si>
  <si>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</si>
  <si>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</si>
  <si>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</si>
  <si>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</si>
  <si>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</si>
  <si>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</si>
  <si>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</si>
  <si>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</si>
  <si>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</si>
  <si>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</si>
  <si>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</si>
  <si>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</si>
  <si>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</si>
  <si>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</si>
  <si>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</si>
  <si>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</si>
  <si>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</si>
  <si>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</si>
  <si>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</si>
  <si>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</si>
  <si>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</si>
  <si>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</si>
  <si>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</si>
  <si>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</si>
  <si>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</si>
  <si>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</si>
  <si>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</si>
  <si>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</si>
  <si>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</si>
  <si>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</si>
  <si>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</si>
  <si>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</si>
  <si>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</si>
  <si>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</si>
  <si>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</si>
  <si>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</si>
  <si>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</si>
  <si>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</si>
  <si>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</si>
  <si>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</si>
  <si>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</si>
  <si>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</si>
  <si>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</si>
  <si>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</si>
  <si>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</si>
  <si>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</si>
  <si>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</si>
  <si>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</si>
  <si>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</si>
  <si>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</si>
  <si>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</si>
  <si>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</si>
  <si>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</si>
  <si>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</si>
  <si>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</si>
  <si>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</si>
  <si>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</si>
  <si>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</si>
  <si>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</si>
  <si>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</si>
  <si>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</si>
  <si>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</si>
  <si>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</si>
  <si>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</si>
  <si>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</si>
  <si>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</si>
  <si>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</si>
  <si>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</si>
  <si>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</si>
  <si>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</si>
  <si>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</si>
  <si>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</si>
  <si>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</si>
  <si>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</si>
  <si>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</si>
  <si>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</si>
  <si>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</si>
  <si>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</si>
  <si>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</si>
  <si>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</si>
  <si>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</si>
  <si>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</si>
  <si>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</si>
  <si>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</si>
  <si>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</si>
  <si>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</si>
  <si>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</si>
  <si>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</si>
  <si>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</si>
  <si>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</si>
  <si>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</si>
  <si>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</si>
  <si>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</si>
  <si>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</si>
  <si>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</si>
  <si>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</si>
  <si>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</si>
  <si>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</si>
  <si>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</si>
  <si>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</si>
  <si>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</si>
  <si>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</si>
  <si>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</si>
  <si>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</si>
  <si>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</si>
  <si>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</si>
  <si>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</si>
  <si>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</si>
  <si>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</si>
  <si>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</si>
  <si>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</si>
  <si>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</si>
  <si>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</si>
  <si>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</si>
  <si>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</si>
  <si>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</si>
  <si>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</si>
  <si>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</si>
  <si>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</si>
  <si>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</si>
  <si>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</si>
  <si>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</si>
  <si>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</si>
  <si>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</si>
  <si>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</si>
  <si>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</si>
  <si>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</si>
  <si>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</si>
  <si>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</si>
  <si>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</si>
  <si>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</si>
  <si>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</si>
  <si>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</si>
  <si>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</si>
  <si>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</si>
  <si>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</si>
  <si>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</si>
  <si>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</si>
  <si>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</si>
  <si>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</si>
  <si>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</si>
  <si>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</si>
  <si>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</si>
  <si>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</si>
  <si>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</si>
  <si>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</si>
  <si>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</si>
  <si>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</si>
  <si>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</si>
  <si>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</si>
  <si>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</si>
  <si>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</si>
  <si>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</si>
  <si>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</si>
  <si>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</si>
  <si>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</si>
  <si>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</si>
  <si>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</si>
  <si>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</si>
  <si>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</si>
  <si>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</si>
  <si>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</si>
  <si>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</si>
  <si>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</si>
  <si>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</si>
  <si>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</si>
  <si>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</si>
  <si>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</si>
  <si>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</si>
  <si>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</si>
  <si>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</si>
  <si>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</si>
  <si>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</si>
  <si>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</si>
  <si>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</si>
  <si>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</si>
  <si>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</si>
  <si>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</si>
  <si>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</si>
  <si>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</si>
  <si>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</si>
  <si>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</si>
  <si>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</si>
  <si>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</si>
  <si>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</si>
  <si>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</si>
  <si>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</si>
  <si>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</si>
  <si>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</si>
  <si>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</si>
  <si>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</si>
  <si>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</si>
  <si>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</si>
  <si>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</si>
  <si>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</si>
  <si>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</si>
  <si>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</si>
  <si>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</si>
  <si>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</si>
  <si>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</si>
  <si>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</si>
  <si>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</si>
  <si>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</si>
  <si>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</si>
  <si>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</si>
  <si>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</si>
  <si>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</si>
  <si>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</si>
  <si>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</si>
  <si>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</si>
  <si>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</si>
  <si>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</si>
  <si>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</si>
  <si>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</si>
  <si>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</si>
  <si>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</si>
  <si>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</si>
  <si>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</si>
  <si>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</si>
  <si>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</si>
  <si>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</si>
  <si>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</si>
  <si>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</si>
  <si>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</si>
  <si>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</si>
  <si>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</si>
  <si>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</si>
  <si>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</si>
  <si>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</si>
  <si>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</si>
  <si>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</si>
  <si>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</si>
  <si>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</si>
  <si>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</si>
  <si>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</si>
  <si>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</si>
  <si>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</si>
  <si>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</si>
  <si>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</si>
  <si>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</si>
  <si>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</si>
  <si>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</si>
  <si>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</si>
  <si>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</si>
  <si>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</si>
  <si>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</si>
  <si>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</si>
  <si>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</si>
  <si>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</si>
  <si>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</si>
  <si>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</si>
  <si>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</si>
  <si>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</si>
  <si>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</si>
  <si>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</si>
  <si>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</si>
  <si>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</si>
  <si>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</si>
  <si>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</si>
  <si>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</si>
  <si>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</si>
  <si>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</si>
  <si>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</si>
  <si>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</si>
  <si>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</si>
  <si>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</si>
  <si>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</si>
  <si>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</si>
  <si>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</si>
  <si>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</si>
  <si>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</si>
  <si>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</si>
  <si>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</si>
  <si>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</si>
  <si>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</si>
  <si>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</si>
  <si>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</si>
  <si>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</si>
  <si>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</si>
  <si>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</si>
  <si>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</si>
  <si>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</si>
  <si>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</si>
  <si>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</si>
  <si>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</si>
  <si>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</si>
  <si>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</si>
  <si>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</si>
  <si>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</si>
  <si>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</si>
  <si>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</si>
  <si>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</si>
  <si>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</si>
  <si>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</si>
  <si>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</si>
  <si>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</si>
  <si>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</si>
  <si>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</si>
  <si>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</si>
  <si>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</si>
  <si>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</si>
  <si>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</si>
  <si>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</si>
  <si>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</si>
  <si>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</si>
  <si>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</si>
  <si>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</si>
  <si>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</si>
  <si>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</si>
  <si>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</si>
  <si>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</si>
  <si>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</si>
  <si>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</si>
  <si>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</si>
  <si>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</si>
  <si>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</si>
  <si>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</si>
  <si>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</si>
  <si>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</si>
  <si>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</si>
  <si>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</si>
  <si>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</si>
  <si>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</si>
  <si>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</si>
  <si>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</si>
  <si>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</si>
  <si>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</si>
  <si>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</si>
  <si>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</si>
  <si>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</si>
  <si>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</si>
  <si>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</si>
  <si>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</si>
  <si>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</si>
  <si>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</si>
  <si>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</si>
  <si>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</si>
  <si>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</si>
  <si>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</si>
  <si>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</si>
  <si>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</si>
  <si>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</si>
  <si>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</si>
  <si>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</si>
  <si>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</si>
  <si>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</si>
  <si>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</si>
  <si>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</si>
  <si>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</si>
  <si>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</si>
  <si>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</si>
  <si>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</si>
  <si>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</si>
  <si>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</si>
  <si>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</si>
  <si>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</si>
  <si>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</si>
  <si>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</si>
  <si>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</si>
  <si>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</si>
  <si>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</si>
  <si>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</si>
  <si>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</si>
  <si>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</si>
  <si>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</si>
  <si>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</si>
  <si>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</si>
  <si>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</si>
  <si>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</si>
  <si>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</si>
  <si>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</si>
  <si>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</si>
  <si>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</si>
  <si>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</si>
  <si>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</si>
  <si>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</si>
  <si>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</si>
  <si>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</si>
  <si>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</si>
  <si>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</si>
  <si>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</si>
  <si>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</si>
  <si>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</si>
  <si>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</si>
  <si>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</si>
  <si>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</si>
  <si>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</si>
  <si>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</si>
  <si>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</si>
  <si>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</si>
  <si>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</si>
  <si>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</si>
  <si>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</si>
  <si>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</si>
  <si>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</si>
  <si>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</si>
  <si>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</si>
  <si>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</si>
  <si>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</si>
  <si>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</si>
  <si>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</si>
  <si>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</si>
  <si>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</si>
  <si>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</si>
  <si>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</si>
  <si>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</si>
  <si>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</si>
  <si>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</si>
  <si>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</si>
  <si>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</si>
  <si>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</si>
  <si>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</si>
  <si>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</si>
  <si>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</si>
  <si>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</si>
  <si>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</si>
  <si>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</si>
  <si>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</si>
  <si>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</si>
  <si>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</si>
  <si>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</si>
  <si>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</si>
  <si>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</si>
  <si>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</si>
  <si>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</si>
  <si>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</si>
  <si>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</si>
  <si>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</si>
  <si>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</si>
  <si>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</si>
  <si>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</si>
  <si>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</si>
  <si>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</si>
  <si>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</si>
  <si>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</si>
  <si>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</si>
  <si>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</si>
  <si>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</si>
  <si>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</si>
  <si>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</si>
  <si>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</si>
  <si>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</si>
  <si>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</si>
  <si>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</si>
  <si>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</si>
  <si>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</si>
  <si>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</si>
  <si>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</si>
  <si>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</si>
  <si>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</si>
  <si>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</si>
  <si>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</si>
  <si>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</si>
  <si>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</si>
  <si>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</si>
  <si>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</si>
  <si>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</si>
  <si>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</si>
  <si>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</si>
  <si>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</si>
  <si>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</si>
  <si>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</si>
  <si>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</si>
  <si>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</si>
  <si>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</si>
  <si>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</si>
  <si>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</si>
  <si>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</si>
  <si>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</si>
  <si>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</si>
  <si>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</si>
  <si>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</si>
  <si>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</si>
  <si>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</si>
  <si>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</si>
  <si>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</si>
  <si>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</si>
  <si>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</si>
  <si>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</si>
  <si>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</si>
  <si>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</si>
  <si>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</si>
  <si>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</si>
  <si>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</si>
  <si>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</si>
  <si>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</si>
  <si>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</si>
  <si>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</si>
  <si>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</si>
  <si>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</si>
  <si>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</si>
  <si>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</si>
  <si>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</si>
  <si>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</si>
  <si>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</si>
  <si>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</si>
  <si>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</si>
  <si>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</si>
  <si>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</si>
  <si>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</si>
  <si>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</si>
  <si>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</si>
  <si>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</si>
  <si>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</si>
  <si>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</si>
  <si>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</si>
  <si>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</si>
  <si>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</si>
  <si>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</si>
  <si>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</si>
  <si>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</si>
  <si>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</si>
  <si>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</si>
  <si>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</si>
  <si>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</si>
  <si>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</si>
  <si>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</si>
  <si>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</si>
  <si>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</si>
  <si>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</si>
  <si>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</si>
  <si>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</si>
  <si>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</si>
  <si>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</si>
  <si>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</si>
  <si>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</si>
  <si>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</si>
  <si>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</si>
  <si>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</si>
  <si>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</si>
  <si>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</si>
  <si>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</si>
  <si>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</si>
  <si>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</si>
  <si>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</si>
  <si>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</si>
  <si>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</si>
  <si>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</si>
  <si>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</si>
  <si>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</si>
  <si>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</si>
  <si>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</si>
  <si>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</si>
  <si>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</si>
  <si>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</si>
  <si>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</si>
  <si>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</si>
  <si>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</si>
  <si>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</si>
  <si>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</si>
  <si>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</si>
  <si>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</si>
  <si>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</si>
  <si>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</si>
  <si>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</si>
  <si>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</si>
  <si>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</si>
  <si>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</si>
  <si>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</si>
  <si>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</si>
  <si>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</si>
  <si>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</si>
  <si>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</si>
  <si>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</si>
  <si>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</si>
  <si>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</si>
  <si>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</si>
  <si>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</si>
  <si>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</si>
  <si>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</si>
  <si>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</si>
  <si>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</si>
  <si>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</si>
  <si>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</si>
  <si>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</si>
  <si>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</si>
  <si>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</si>
  <si>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</si>
  <si>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</si>
  <si>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</si>
  <si>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</si>
  <si>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</si>
  <si>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</si>
  <si>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</si>
  <si>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</si>
  <si>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</si>
  <si>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</si>
  <si>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</si>
  <si>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</si>
  <si>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</si>
  <si>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</si>
  <si>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</si>
  <si>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</si>
  <si>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</si>
  <si>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</si>
  <si>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</si>
  <si>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</si>
  <si>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</si>
  <si>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</si>
  <si>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</si>
  <si>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</si>
  <si>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</si>
  <si>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</si>
  <si>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</si>
  <si>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</si>
  <si>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</si>
  <si>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</si>
  <si>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</si>
  <si>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</si>
  <si>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</si>
  <si>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</si>
  <si>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</si>
  <si>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</si>
  <si>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</si>
  <si>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</si>
  <si>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</si>
  <si>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</si>
  <si>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</si>
  <si>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</si>
  <si>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</si>
  <si>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</si>
  <si>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</si>
  <si>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</si>
  <si>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</si>
  <si>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</si>
  <si>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</si>
  <si>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</si>
  <si>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</si>
  <si>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</si>
  <si>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</si>
  <si>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</si>
  <si>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</si>
  <si>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</si>
  <si>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</si>
  <si>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</si>
  <si>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</si>
  <si>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</si>
  <si>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</si>
  <si>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</si>
  <si>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</si>
  <si>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</si>
  <si>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</si>
  <si>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</si>
  <si>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</si>
  <si>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</si>
  <si>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</si>
  <si>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</si>
  <si>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</si>
  <si>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</si>
  <si>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</si>
  <si>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</si>
  <si>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</si>
  <si>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</si>
  <si>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</si>
  <si>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</si>
  <si>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</si>
  <si>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</si>
  <si>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</si>
  <si>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</si>
  <si>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</si>
  <si>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</si>
  <si>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</si>
  <si>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</si>
  <si>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</si>
  <si>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</si>
  <si>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</si>
  <si>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</si>
  <si>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</si>
  <si>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</si>
  <si>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</si>
  <si>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</si>
  <si>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</si>
  <si>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</si>
  <si>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</si>
  <si>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</si>
  <si>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</si>
  <si>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</si>
  <si>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</si>
  <si>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</si>
  <si>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</si>
  <si>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</si>
  <si>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</si>
  <si>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</si>
  <si>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</si>
  <si>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</si>
  <si>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</si>
  <si>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</si>
  <si>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</si>
  <si>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</si>
  <si>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</si>
  <si>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</si>
  <si>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</si>
  <si>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</si>
  <si>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</si>
  <si>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</si>
  <si>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</si>
  <si>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</si>
  <si>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</si>
  <si>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</si>
  <si>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</si>
  <si>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</si>
  <si>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</si>
  <si>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</si>
  <si>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</si>
  <si>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</si>
  <si>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</si>
  <si>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</si>
  <si>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</si>
  <si>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</si>
  <si>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</si>
  <si>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</si>
  <si>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</si>
  <si>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</si>
  <si>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</si>
  <si>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</si>
  <si>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</si>
  <si>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</si>
  <si>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</si>
  <si>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</si>
  <si>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</si>
  <si>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</si>
  <si>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</si>
  <si>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</si>
  <si>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</si>
  <si>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</si>
  <si>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</si>
  <si>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</si>
  <si>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</si>
  <si>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</si>
  <si>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</si>
  <si>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</si>
  <si>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</si>
  <si>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</si>
  <si>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</si>
  <si>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</si>
  <si>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</si>
  <si>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</si>
  <si>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</si>
  <si>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</si>
  <si>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</si>
  <si>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</si>
  <si>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</si>
  <si>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</si>
  <si>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</si>
  <si>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</si>
  <si>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</si>
  <si>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</si>
  <si>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</si>
  <si>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</si>
  <si>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</si>
  <si>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</si>
  <si>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</si>
  <si>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</si>
  <si>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</si>
  <si>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</si>
  <si>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</si>
  <si>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</si>
  <si>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</si>
  <si>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</si>
  <si>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</si>
  <si>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</si>
  <si>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</si>
  <si>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</si>
  <si>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</si>
  <si>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</si>
  <si>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</si>
  <si>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</si>
  <si>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</si>
  <si>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</si>
  <si>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</si>
  <si>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</si>
  <si>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</si>
  <si>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</si>
  <si>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</si>
  <si>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</si>
  <si>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</si>
  <si>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</si>
  <si>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</si>
  <si>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</si>
  <si>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</si>
  <si>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</si>
  <si>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</si>
  <si>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</si>
  <si>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</si>
  <si>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</si>
  <si>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</si>
  <si>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</si>
  <si>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</si>
  <si>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</si>
  <si>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</si>
  <si>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</si>
  <si>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</si>
  <si>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</si>
  <si>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</si>
  <si>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</si>
  <si>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</si>
  <si>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</si>
  <si>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</si>
  <si>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</si>
  <si>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</si>
  <si>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</si>
  <si>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</si>
  <si>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</si>
  <si>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</si>
  <si>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</si>
  <si>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</si>
  <si>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</si>
  <si>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</si>
  <si>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</si>
  <si>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</si>
  <si>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</si>
  <si>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</si>
  <si>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</si>
  <si>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</si>
  <si>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</si>
  <si>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</si>
  <si>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</si>
  <si>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</si>
  <si>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</si>
  <si>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</si>
  <si>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</si>
  <si>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</si>
  <si>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</si>
  <si>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</si>
  <si>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</si>
  <si>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</si>
  <si>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</si>
  <si>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</si>
  <si>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</si>
  <si>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</si>
  <si>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</si>
  <si>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</si>
  <si>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</si>
  <si>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</si>
  <si>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</si>
  <si>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</si>
  <si>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</si>
  <si>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</si>
  <si>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</si>
  <si>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</si>
  <si>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</si>
  <si>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</si>
  <si>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</si>
  <si>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</si>
  <si>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</si>
  <si>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</si>
  <si>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</si>
  <si>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</si>
  <si>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</si>
  <si>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</si>
  <si>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</si>
  <si>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</si>
  <si>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</si>
  <si>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</si>
  <si>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</si>
  <si>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</si>
  <si>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</si>
  <si>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</si>
  <si>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</si>
  <si>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</si>
  <si>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</si>
  <si>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</si>
  <si>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</si>
  <si>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</si>
  <si>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</si>
  <si>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</si>
  <si>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</si>
  <si>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</si>
  <si>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</si>
  <si>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</si>
  <si>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</si>
  <si>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</si>
  <si>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</si>
  <si>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</si>
  <si>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</si>
  <si>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</si>
  <si>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</si>
  <si>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</si>
  <si>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</si>
  <si>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</si>
  <si>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</si>
  <si>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</si>
  <si>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</si>
  <si>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</si>
  <si>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</si>
  <si>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</si>
  <si>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</si>
  <si>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</si>
  <si>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</si>
  <si>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</si>
  <si>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</si>
  <si>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</si>
  <si>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</si>
  <si>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</si>
  <si>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</si>
  <si>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</si>
  <si>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</si>
  <si>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</si>
  <si>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</si>
  <si>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</si>
  <si>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</si>
  <si>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</si>
  <si>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</si>
  <si>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</si>
  <si>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</si>
  <si>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</si>
  <si>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</si>
  <si>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</si>
  <si>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</si>
  <si>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</si>
  <si>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</si>
  <si>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</si>
  <si>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</si>
  <si>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</si>
  <si>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</si>
  <si>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</si>
  <si>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</si>
  <si>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</si>
  <si>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</si>
  <si>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</si>
  <si>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</si>
  <si>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</si>
  <si>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</si>
  <si>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</si>
  <si>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</si>
  <si>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</si>
  <si>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</si>
  <si>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</si>
  <si>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</si>
  <si>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</si>
  <si>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</si>
  <si>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</si>
  <si>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</si>
  <si>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</si>
  <si>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</si>
  <si>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</si>
  <si>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</si>
  <si>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</si>
  <si>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</si>
  <si>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</si>
  <si>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</si>
  <si>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</si>
  <si>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</si>
  <si>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</si>
  <si>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</si>
  <si>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</si>
  <si>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</si>
  <si>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</si>
  <si>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</si>
  <si>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</si>
  <si>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</si>
  <si>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</si>
  <si>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</si>
  <si>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</si>
  <si>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</si>
  <si>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</si>
  <si>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</si>
  <si>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</si>
  <si>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</si>
  <si>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</si>
  <si>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</si>
  <si>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</si>
  <si>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</si>
  <si>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</si>
  <si>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</si>
  <si>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</si>
  <si>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</si>
  <si>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</si>
  <si>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</si>
  <si>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</si>
  <si>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</si>
  <si>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</si>
  <si>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</si>
  <si>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</si>
  <si>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</si>
  <si>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</si>
  <si>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</si>
  <si>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</si>
  <si>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</si>
  <si>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</si>
  <si>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</si>
  <si>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</si>
  <si>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</si>
  <si>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</si>
  <si>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</si>
  <si>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</si>
  <si>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</si>
  <si>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</si>
  <si>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</si>
  <si>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</si>
  <si>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</si>
  <si>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</si>
  <si>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</si>
  <si>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</si>
  <si>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</si>
  <si>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</si>
  <si>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</si>
  <si>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</si>
  <si>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</si>
  <si>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</si>
  <si>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</si>
  <si>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</si>
  <si>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</si>
  <si>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</si>
  <si>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</si>
  <si>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</si>
  <si>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</si>
  <si>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</si>
  <si>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</si>
  <si>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</si>
  <si>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</si>
  <si>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</si>
  <si>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</si>
  <si>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</si>
  <si>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</si>
  <si>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</si>
  <si>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</si>
  <si>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</si>
  <si>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</si>
  <si>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</si>
  <si>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</si>
  <si>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</si>
  <si>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</si>
  <si>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</si>
  <si>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</si>
  <si>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</si>
  <si>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</si>
  <si>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</si>
  <si>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</si>
  <si>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</si>
  <si>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</si>
  <si>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</si>
  <si>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</si>
  <si>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</si>
  <si>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</si>
  <si>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</si>
  <si>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</si>
  <si>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</si>
  <si>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</si>
  <si>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</si>
  <si>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</si>
  <si>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</si>
  <si>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</si>
  <si>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</si>
  <si>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</si>
  <si>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</si>
  <si>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</si>
  <si>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</si>
  <si>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</si>
  <si>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</si>
  <si>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</si>
  <si>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</si>
  <si>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</si>
  <si>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</si>
  <si>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</si>
  <si>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</si>
  <si>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</si>
  <si>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</si>
  <si>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</si>
  <si>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</si>
  <si>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</si>
  <si>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</si>
  <si>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</si>
  <si>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</si>
  <si>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</si>
  <si>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</si>
  <si>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</si>
  <si>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</si>
  <si>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</si>
  <si>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</si>
  <si>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</si>
  <si>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</si>
  <si>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</si>
  <si>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</si>
  <si>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</si>
  <si>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</si>
  <si>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</si>
  <si>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</si>
  <si>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</si>
  <si>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</si>
  <si>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</si>
  <si>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</si>
  <si>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</si>
  <si>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</si>
  <si>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</si>
  <si>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</si>
  <si>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</si>
  <si>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</si>
  <si>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</si>
  <si>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</si>
  <si>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</si>
  <si>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</si>
  <si>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</si>
  <si>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</si>
  <si>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</si>
  <si>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</si>
  <si>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</si>
  <si>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</si>
  <si>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</si>
  <si>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</si>
  <si>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</si>
  <si>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</si>
  <si>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</si>
  <si>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</si>
  <si>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</si>
  <si>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</si>
  <si>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</si>
  <si>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</si>
  <si>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</si>
  <si>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</si>
  <si>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</si>
  <si>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</si>
  <si>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</si>
  <si>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</si>
  <si>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</si>
  <si>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</si>
  <si>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</si>
  <si>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</si>
  <si>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</si>
  <si>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</si>
  <si>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</si>
  <si>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</si>
  <si>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</si>
  <si>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</si>
  <si>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</si>
  <si>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</si>
  <si>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</si>
  <si>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</si>
  <si>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</si>
  <si>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</si>
  <si>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</si>
  <si>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</si>
  <si>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</si>
  <si>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</si>
  <si>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</si>
  <si>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</si>
  <si>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</si>
  <si>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</si>
  <si>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</si>
  <si>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</si>
  <si>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</si>
  <si>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</si>
  <si>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</si>
  <si>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</si>
  <si>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</si>
  <si>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</si>
  <si>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</si>
  <si>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</si>
  <si>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</si>
  <si>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</si>
  <si>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</si>
  <si>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</si>
  <si>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</si>
  <si>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</si>
  <si>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</si>
  <si>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</si>
  <si>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</si>
  <si>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</si>
  <si>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</si>
  <si>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</si>
  <si>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</si>
  <si>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</si>
  <si>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</si>
  <si>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</si>
  <si>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</si>
  <si>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</si>
  <si>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</si>
  <si>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</si>
  <si>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</si>
  <si>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</si>
  <si>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</si>
  <si>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</si>
  <si>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</si>
  <si>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</si>
  <si>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</si>
  <si>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</si>
  <si>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</si>
  <si>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</si>
  <si>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</si>
  <si>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</si>
  <si>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</si>
  <si>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</si>
  <si>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</si>
  <si>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</si>
  <si>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</si>
  <si>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</si>
  <si>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</si>
  <si>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</si>
  <si>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</si>
  <si>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</si>
  <si>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</si>
  <si>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</si>
  <si>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</si>
  <si>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</si>
  <si>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</si>
  <si>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</si>
  <si>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</si>
  <si>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</si>
  <si>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</si>
  <si>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</si>
  <si>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</si>
  <si>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</si>
  <si>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</si>
  <si>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</si>
  <si>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</si>
  <si>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</si>
  <si>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</si>
  <si>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</si>
  <si>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</si>
  <si>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</si>
  <si>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</si>
  <si>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</si>
  <si>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</si>
  <si>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</si>
  <si>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</si>
  <si>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</si>
  <si>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</si>
  <si>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</si>
  <si>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</si>
  <si>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</si>
  <si>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</si>
  <si>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</si>
  <si>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</si>
  <si>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</si>
  <si>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</si>
  <si>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</si>
  <si>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</si>
  <si>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</si>
  <si>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</si>
  <si>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</si>
  <si>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</si>
  <si>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</si>
  <si>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</si>
  <si>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</si>
  <si>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</si>
  <si>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</si>
  <si>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</si>
  <si>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</si>
  <si>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</si>
  <si>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</si>
  <si>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</si>
  <si>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</si>
  <si>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</si>
  <si>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</si>
  <si>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</si>
  <si>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</si>
  <si>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</si>
  <si>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</si>
  <si>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</si>
  <si>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</si>
  <si>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</si>
  <si>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</si>
  <si>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</si>
  <si>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</si>
  <si>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</si>
  <si>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</si>
  <si>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</si>
  <si>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</si>
  <si>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</si>
  <si>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</si>
  <si>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</si>
  <si>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</si>
  <si>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</si>
  <si>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</si>
  <si>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</si>
  <si>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</si>
  <si>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</si>
  <si>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</si>
  <si>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</si>
  <si>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</si>
  <si>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</si>
  <si>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</si>
  <si>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</si>
  <si>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</si>
  <si>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</si>
  <si>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</si>
  <si>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</si>
  <si>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</si>
  <si>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</si>
  <si>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</si>
  <si>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</si>
  <si>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</si>
  <si>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</si>
  <si>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</si>
  <si>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</si>
  <si>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</si>
  <si>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</si>
  <si>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</si>
  <si>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</si>
  <si>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</si>
  <si>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</si>
  <si>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</si>
  <si>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</si>
  <si>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</si>
  <si>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</si>
  <si>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</si>
  <si>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</si>
  <si>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</si>
  <si>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</si>
  <si>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</si>
  <si>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</si>
  <si>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</si>
  <si>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</si>
  <si>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</si>
  <si>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</si>
  <si>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</si>
  <si>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</si>
  <si>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</si>
  <si>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</si>
  <si>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</si>
  <si>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</si>
  <si>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</si>
  <si>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</si>
  <si>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</si>
  <si>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</si>
  <si>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</si>
  <si>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</si>
  <si>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</si>
  <si>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</si>
  <si>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</si>
  <si>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</si>
  <si>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</si>
  <si>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</si>
  <si>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</si>
  <si>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</si>
  <si>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</si>
  <si>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</si>
  <si>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</si>
  <si>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</si>
  <si>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</si>
  <si>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</si>
  <si>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</si>
  <si>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</si>
  <si>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</si>
  <si>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</si>
  <si>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</si>
  <si>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</si>
  <si>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</si>
  <si>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</si>
  <si>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</si>
  <si>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</si>
  <si>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</si>
  <si>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</si>
  <si>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</si>
  <si>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</si>
  <si>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</si>
  <si>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</si>
  <si>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</si>
  <si>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</si>
  <si>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</si>
  <si>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</si>
  <si>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</si>
  <si>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</si>
  <si>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</si>
  <si>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</si>
  <si>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</si>
  <si>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</si>
  <si>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</si>
  <si>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</si>
  <si>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</si>
  <si>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</si>
  <si>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</si>
  <si>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</si>
  <si>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</si>
  <si>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</si>
  <si>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</si>
  <si>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</si>
  <si>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</si>
  <si>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</si>
  <si>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</si>
  <si>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</si>
  <si>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</si>
  <si>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</si>
  <si>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</si>
  <si>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</si>
  <si>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</si>
  <si>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</si>
  <si>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</si>
  <si>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</si>
  <si>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</si>
  <si>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</si>
  <si>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</si>
  <si>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</si>
  <si>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</si>
  <si>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</si>
  <si>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</si>
  <si>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</si>
  <si>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</si>
  <si>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</si>
  <si>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</si>
  <si>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</si>
  <si>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</si>
  <si>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</si>
  <si>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</si>
  <si>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</si>
  <si>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</si>
  <si>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</si>
  <si>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</si>
  <si>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</si>
  <si>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</si>
  <si>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</si>
  <si>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</si>
  <si>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</si>
  <si>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</si>
  <si>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</si>
  <si>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</si>
  <si>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</si>
  <si>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</si>
  <si>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</si>
  <si>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</si>
  <si>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</si>
  <si>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</si>
  <si>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</si>
  <si>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</si>
  <si>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</si>
  <si>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</si>
  <si>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</si>
  <si>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</si>
  <si>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</si>
  <si>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</si>
  <si>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</si>
  <si>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</si>
  <si>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</si>
  <si>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</si>
  <si>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</si>
  <si>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</si>
  <si>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</si>
  <si>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</si>
  <si>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</si>
  <si>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</si>
  <si>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</si>
  <si>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</si>
  <si>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</si>
  <si>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</si>
  <si>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</si>
  <si>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</si>
  <si>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</si>
  <si>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</si>
  <si>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</si>
  <si>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</si>
  <si>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</si>
  <si>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</si>
  <si>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</si>
  <si>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</si>
  <si>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</si>
  <si>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</si>
  <si>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</si>
  <si>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</si>
  <si>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</si>
  <si>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</si>
  <si>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</si>
  <si>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</si>
  <si>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</si>
  <si>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</si>
  <si>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</si>
  <si>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</si>
  <si>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</si>
  <si>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</si>
  <si>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</si>
  <si>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</si>
  <si>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</si>
  <si>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</si>
  <si>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</si>
  <si>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</si>
  <si>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</si>
  <si>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</si>
  <si>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</si>
  <si>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</si>
  <si>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</si>
  <si>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</si>
  <si>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</si>
  <si>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</si>
  <si>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</si>
  <si>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</si>
  <si>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</si>
  <si>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</si>
  <si>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</si>
  <si>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</si>
  <si>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</si>
  <si>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</si>
  <si>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</si>
  <si>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</si>
  <si>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</si>
  <si>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</si>
  <si>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</si>
  <si>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</si>
  <si>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</si>
  <si>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</si>
  <si>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</si>
  <si>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</si>
  <si>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</si>
  <si>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</si>
  <si>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</si>
  <si>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</si>
  <si>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</si>
  <si>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</si>
  <si>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</si>
  <si>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</si>
  <si>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</si>
  <si>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</si>
  <si>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</si>
  <si>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</si>
  <si>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</si>
  <si>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</si>
  <si>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</si>
  <si>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</si>
  <si>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</si>
  <si>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</si>
  <si>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</si>
  <si>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</si>
  <si>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</si>
  <si>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</si>
  <si>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</si>
  <si>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</si>
  <si>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</si>
  <si>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</si>
  <si>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</si>
  <si>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</si>
  <si>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</si>
  <si>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</si>
  <si>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</si>
  <si>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</si>
  <si>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</si>
  <si>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</si>
  <si>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</si>
  <si>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</si>
  <si>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</si>
  <si>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</si>
  <si>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</si>
  <si>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</si>
  <si>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</si>
  <si>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</si>
  <si>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</si>
  <si>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</si>
  <si>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</si>
  <si>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</si>
  <si>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</si>
  <si>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</si>
  <si>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</si>
  <si>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</si>
  <si>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</si>
  <si>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</si>
  <si>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</si>
  <si>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</si>
  <si>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</si>
  <si>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</si>
  <si>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</si>
  <si>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</si>
  <si>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</si>
  <si>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</si>
  <si>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</si>
  <si>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</si>
  <si>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</si>
  <si>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</si>
  <si>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</si>
  <si>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</si>
  <si>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</si>
  <si>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</si>
  <si>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</si>
  <si>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</si>
  <si>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</si>
  <si>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</si>
  <si>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</si>
  <si>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</si>
  <si>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</si>
  <si>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</si>
  <si>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</si>
  <si>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</si>
  <si>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</si>
  <si>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</si>
  <si>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</si>
  <si>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</si>
  <si>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</si>
  <si>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</si>
  <si>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</si>
  <si>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</si>
  <si>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</si>
  <si>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</si>
  <si>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</si>
  <si>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</si>
  <si>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</si>
  <si>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</si>
  <si>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</si>
  <si>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</si>
  <si>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</si>
  <si>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</si>
  <si>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</si>
  <si>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</si>
  <si>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</si>
  <si>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</si>
  <si>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</si>
  <si>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</si>
  <si>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</si>
  <si>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</si>
  <si>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</si>
  <si>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</si>
  <si>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</si>
  <si>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</si>
  <si>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</si>
  <si>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</si>
  <si>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</si>
  <si>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</si>
  <si>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</si>
  <si>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</si>
  <si>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</si>
  <si>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</si>
  <si>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</si>
  <si>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</si>
  <si>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</si>
  <si>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</si>
  <si>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</si>
  <si>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</si>
  <si>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</si>
  <si>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</si>
  <si>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</si>
  <si>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</si>
  <si>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</si>
  <si>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</si>
  <si>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</si>
  <si>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</si>
  <si>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</si>
  <si>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</si>
  <si>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</si>
  <si>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</si>
  <si>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</si>
  <si>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</si>
  <si>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</si>
  <si>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</si>
  <si>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</si>
  <si>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</si>
  <si>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</si>
  <si>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</si>
  <si>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</si>
  <si>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</si>
  <si>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</si>
  <si>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</si>
  <si>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</si>
  <si>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</si>
  <si>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</si>
  <si>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</si>
  <si>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</si>
  <si>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</si>
  <si>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</si>
  <si>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</si>
  <si>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</si>
  <si>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</si>
  <si>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</si>
  <si>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</si>
  <si>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</si>
  <si>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</si>
  <si>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</si>
  <si>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</si>
  <si>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</si>
  <si>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</si>
  <si>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</si>
  <si>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</si>
  <si>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</si>
  <si>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</si>
  <si>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</si>
  <si>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</si>
  <si>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</si>
  <si>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</si>
  <si>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</si>
  <si>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</si>
  <si>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</si>
  <si>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</si>
  <si>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</si>
  <si>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</si>
  <si>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</si>
  <si>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</si>
  <si>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</si>
  <si>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</si>
  <si>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</si>
  <si>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</si>
  <si>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</si>
  <si>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</si>
  <si>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</si>
  <si>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</si>
  <si>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</si>
  <si>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</si>
  <si>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</si>
  <si>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</si>
  <si>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</si>
  <si>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</si>
  <si>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</si>
  <si>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</si>
  <si>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</si>
  <si>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</si>
  <si>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</si>
  <si>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</si>
  <si>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</si>
  <si>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</si>
  <si>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</si>
  <si>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</si>
  <si>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</si>
  <si>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</si>
  <si>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</si>
  <si>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</si>
  <si>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</si>
  <si>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</si>
  <si>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</si>
  <si>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</si>
  <si>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</si>
  <si>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</si>
  <si>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</si>
  <si>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</si>
  <si>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</si>
  <si>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</si>
  <si>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</si>
  <si>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</si>
  <si>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</si>
  <si>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</si>
  <si>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</si>
  <si>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</si>
  <si>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</si>
  <si>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</si>
  <si>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</si>
  <si>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</si>
  <si>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</si>
  <si>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</si>
  <si>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</si>
  <si>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</si>
  <si>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</si>
  <si>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</si>
  <si>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</si>
  <si>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</si>
  <si>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</si>
  <si>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</si>
  <si>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</si>
  <si>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</si>
  <si>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</si>
  <si>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</si>
  <si>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</si>
  <si>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</si>
  <si>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</si>
  <si>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</si>
  <si>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</si>
  <si>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</si>
  <si>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</si>
  <si>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</si>
  <si>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</si>
  <si>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</si>
  <si>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</si>
  <si>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</si>
  <si>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</si>
  <si>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</si>
  <si>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</si>
  <si>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</si>
  <si>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</si>
  <si>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</si>
  <si>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</si>
  <si>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</si>
  <si>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</si>
  <si>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</si>
  <si>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</si>
  <si>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</si>
  <si>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</si>
  <si>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</si>
  <si>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</si>
  <si>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</si>
  <si>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</si>
  <si>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</si>
  <si>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</si>
  <si>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</si>
  <si>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</si>
  <si>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</si>
  <si>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</si>
  <si>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</si>
  <si>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</si>
  <si>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</si>
  <si>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</si>
  <si>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</si>
  <si>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</si>
  <si>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</si>
  <si>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</si>
  <si>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</si>
  <si>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</si>
  <si>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</si>
  <si>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</si>
  <si>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</si>
  <si>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</si>
  <si>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</si>
  <si>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</si>
  <si>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</si>
  <si>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</si>
  <si>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</si>
  <si>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</si>
  <si>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</si>
  <si>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</si>
  <si>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</si>
  <si>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</si>
  <si>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</si>
  <si>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</si>
  <si>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</si>
  <si>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</si>
  <si>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</si>
  <si>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</si>
  <si>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</si>
  <si>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</si>
  <si>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</si>
  <si>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</si>
  <si>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</si>
  <si>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</si>
  <si>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</si>
  <si>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</si>
  <si>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</si>
  <si>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</si>
  <si>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</si>
  <si>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</si>
  <si>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</si>
  <si>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</si>
  <si>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</si>
  <si>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</si>
  <si>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</si>
  <si>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</si>
  <si>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</si>
  <si>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</si>
  <si>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</si>
  <si>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</si>
  <si>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</si>
  <si>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</si>
  <si>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</si>
  <si>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</si>
  <si>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</si>
  <si>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</si>
  <si>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</si>
  <si>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</si>
  <si>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</si>
  <si>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</si>
  <si>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</si>
  <si>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</si>
  <si>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</si>
  <si>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</si>
  <si>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</si>
  <si>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</si>
  <si>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</si>
  <si>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</si>
  <si>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</si>
  <si>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</si>
  <si>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</si>
  <si>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</si>
  <si>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</si>
  <si>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</si>
  <si>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</si>
  <si>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</si>
  <si>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</si>
  <si>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</si>
  <si>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</si>
  <si>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</si>
  <si>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</si>
  <si>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</si>
  <si>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</si>
  <si>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</si>
  <si>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</si>
  <si>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</si>
  <si>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</si>
  <si>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</si>
  <si>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</si>
  <si>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</si>
  <si>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</si>
  <si>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</si>
  <si>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</si>
  <si>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</si>
  <si>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</si>
  <si>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</si>
  <si>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</si>
  <si>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</si>
  <si>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</si>
  <si>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</si>
  <si>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</si>
  <si>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</si>
  <si>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</si>
  <si>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</si>
  <si>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</si>
  <si>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</si>
  <si>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</si>
  <si>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</si>
  <si>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</si>
  <si>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</si>
  <si>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</si>
  <si>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</si>
  <si>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</si>
  <si>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</si>
  <si>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</si>
  <si>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</si>
  <si>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</si>
  <si>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</si>
  <si>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</si>
  <si>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</si>
  <si>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</si>
  <si>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</si>
  <si>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</si>
  <si>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</si>
  <si>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</si>
  <si>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</si>
  <si>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</si>
  <si>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</si>
  <si>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</si>
  <si>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</si>
  <si>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</si>
  <si>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</si>
  <si>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</si>
  <si>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</si>
  <si>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</si>
  <si>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</si>
  <si>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</si>
  <si>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</si>
  <si>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</si>
  <si>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</si>
  <si>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</si>
  <si>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</si>
  <si>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</si>
  <si>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</si>
  <si>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</si>
  <si>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</si>
  <si>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</si>
  <si>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</si>
  <si>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</si>
  <si>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</si>
  <si>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</si>
  <si>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</si>
  <si>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</si>
  <si>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</si>
  <si>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</si>
  <si>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</si>
  <si>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</si>
  <si>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</si>
  <si>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</si>
  <si>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</si>
  <si>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</si>
  <si>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</si>
  <si>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</si>
  <si>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</si>
  <si>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</si>
  <si>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</si>
  <si>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</si>
  <si>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</si>
  <si>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</si>
  <si>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</si>
  <si>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</si>
  <si>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</si>
  <si>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</si>
  <si>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</si>
  <si>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</si>
  <si>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</si>
  <si>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</si>
  <si>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</si>
  <si>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</si>
  <si>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</si>
  <si>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</si>
  <si>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</si>
  <si>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</si>
  <si>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</si>
  <si>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</si>
  <si>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</si>
  <si>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</si>
  <si>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</si>
  <si>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</si>
  <si>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</si>
  <si>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</si>
  <si>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</si>
  <si>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</si>
  <si>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</si>
  <si>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</si>
  <si>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</si>
  <si>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</si>
  <si>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</si>
  <si>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</si>
  <si>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</si>
  <si>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</si>
  <si>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</si>
  <si>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</si>
  <si>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</si>
  <si>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</si>
  <si>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</si>
  <si>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</si>
  <si>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</si>
  <si>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</si>
  <si>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</si>
  <si>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</si>
  <si>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</si>
  <si>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</si>
  <si>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</si>
  <si>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</si>
  <si>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</si>
  <si>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</si>
  <si>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</si>
  <si>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</si>
  <si>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</si>
  <si>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</si>
  <si>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</si>
  <si>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</si>
  <si>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</si>
  <si>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</si>
  <si>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</si>
  <si>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</si>
  <si>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</si>
  <si>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</si>
  <si>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</si>
  <si>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</si>
  <si>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</si>
  <si>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</si>
  <si>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</si>
  <si>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</si>
  <si>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</si>
  <si>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</si>
  <si>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</si>
  <si>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</si>
  <si>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</si>
  <si>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</si>
  <si>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</si>
  <si>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</si>
  <si>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</si>
  <si>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</si>
  <si>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</si>
  <si>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</si>
  <si>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</si>
  <si>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</si>
  <si>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</si>
  <si>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</si>
  <si>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</si>
  <si>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</si>
  <si>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</si>
  <si>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</si>
  <si>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</si>
  <si>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</si>
  <si>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</si>
  <si>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</si>
  <si>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</si>
  <si>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</si>
  <si>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</si>
  <si>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</si>
  <si>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</si>
  <si>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</si>
  <si>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</si>
  <si>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</si>
  <si>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</si>
  <si>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</si>
  <si>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</si>
  <si>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</si>
  <si>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</si>
  <si>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</si>
  <si>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</si>
  <si>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</si>
  <si>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</si>
  <si>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</si>
  <si>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</si>
  <si>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</si>
  <si>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</si>
  <si>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</si>
  <si>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</si>
  <si>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</si>
  <si>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</si>
  <si>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</si>
  <si>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</si>
  <si>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</si>
  <si>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</si>
  <si>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</si>
  <si>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</si>
  <si>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</si>
  <si>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</si>
  <si>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</si>
  <si>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</si>
  <si>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</si>
  <si>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</si>
  <si>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</si>
  <si>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</si>
  <si>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</si>
  <si>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</si>
  <si>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</si>
  <si>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</si>
  <si>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</si>
  <si>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</si>
  <si>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</si>
  <si>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</si>
  <si>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</si>
  <si>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</si>
  <si>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</si>
  <si>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</si>
  <si>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</si>
  <si>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</si>
  <si>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</si>
  <si>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</si>
  <si>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</si>
  <si>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</si>
  <si>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</si>
  <si>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</si>
  <si>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</si>
  <si>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</si>
  <si>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</si>
  <si>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</si>
  <si>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</si>
  <si>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</si>
  <si>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</si>
  <si>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</si>
  <si>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</si>
  <si>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</si>
  <si>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</si>
  <si>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</si>
  <si>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</si>
  <si>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</si>
  <si>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</si>
  <si>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</si>
  <si>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</si>
  <si>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</si>
  <si>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</si>
  <si>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</si>
  <si>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</si>
  <si>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</si>
  <si>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</si>
  <si>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</si>
  <si>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</si>
  <si>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</si>
  <si>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</si>
  <si>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</si>
  <si>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</si>
  <si>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</si>
  <si>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</si>
  <si>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</si>
  <si>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</si>
  <si>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</si>
  <si>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</si>
  <si>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</si>
  <si>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</si>
  <si>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</si>
  <si>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</si>
  <si>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</si>
  <si>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</si>
  <si>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</si>
  <si>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</si>
  <si>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</si>
  <si>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</si>
  <si>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</si>
  <si>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</si>
  <si>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</si>
  <si>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</si>
  <si>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</si>
  <si>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</si>
  <si>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</si>
  <si>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</si>
  <si>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</si>
  <si>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</si>
  <si>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</si>
  <si>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</si>
  <si>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</si>
  <si>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</si>
  <si>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</si>
  <si>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</si>
  <si>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</si>
  <si>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</si>
  <si>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</si>
  <si>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</si>
  <si>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</si>
  <si>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</si>
  <si>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</si>
  <si>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</si>
  <si>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</si>
  <si>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</si>
  <si>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</si>
  <si>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</si>
  <si>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</si>
  <si>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</si>
  <si>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</si>
  <si>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</si>
  <si>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</si>
  <si>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</si>
  <si>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</si>
  <si>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</si>
  <si>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</si>
  <si>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</si>
  <si>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</si>
  <si>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</si>
  <si>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</si>
  <si>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</si>
  <si>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</si>
  <si>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</si>
  <si>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</si>
  <si>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</si>
  <si>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</si>
  <si>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</si>
  <si>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</si>
  <si>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</si>
  <si>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</si>
  <si>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</si>
  <si>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</si>
  <si>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</si>
  <si>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</si>
  <si>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</si>
  <si>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</si>
  <si>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</si>
  <si>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</si>
  <si>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</si>
  <si>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</si>
  <si>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</si>
  <si>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</si>
  <si>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</si>
  <si>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</si>
  <si>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</si>
  <si>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</si>
  <si>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</si>
  <si>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</si>
  <si>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</si>
  <si>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</si>
  <si>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</si>
  <si>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</si>
  <si>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</si>
  <si>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</si>
  <si>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</si>
  <si>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</si>
  <si>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</si>
  <si>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</si>
  <si>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</si>
  <si>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</si>
  <si>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</si>
  <si>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</si>
  <si>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</si>
  <si>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</si>
  <si>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</si>
  <si>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</si>
  <si>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</si>
  <si>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</si>
  <si>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</si>
  <si>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</si>
  <si>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</si>
  <si>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</si>
  <si>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</si>
  <si>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</si>
  <si>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</si>
  <si>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</si>
  <si>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</si>
  <si>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</si>
  <si>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</si>
  <si>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</si>
  <si>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</si>
  <si>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</si>
  <si>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</si>
  <si>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</si>
  <si>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</si>
  <si>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</si>
  <si>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</si>
  <si>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</si>
  <si>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</si>
  <si>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</si>
  <si>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</si>
  <si>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</si>
  <si>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</si>
  <si>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</si>
  <si>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</si>
  <si>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</si>
  <si>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</si>
  <si>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</si>
  <si>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</si>
  <si>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</si>
  <si>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</si>
  <si>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</si>
  <si>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</si>
  <si>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</si>
  <si>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</si>
  <si>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</si>
  <si>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</si>
  <si>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</si>
  <si>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</si>
  <si>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</si>
  <si>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</si>
  <si>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</si>
  <si>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</si>
  <si>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</si>
  <si>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</si>
  <si>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</si>
  <si>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</si>
  <si>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</si>
  <si>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</si>
  <si>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</si>
  <si>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</si>
  <si>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</si>
  <si>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</si>
  <si>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</si>
  <si>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</si>
  <si>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</si>
  <si>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</si>
  <si>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</si>
  <si>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</si>
  <si>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</si>
  <si>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</si>
  <si>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</si>
  <si>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</si>
  <si>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</si>
  <si>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</si>
  <si>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</si>
  <si>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</si>
  <si>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</si>
  <si>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</si>
  <si>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</si>
  <si>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</si>
  <si>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</si>
  <si>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</si>
  <si>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</si>
  <si>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</si>
  <si>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</si>
  <si>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</si>
  <si>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</si>
  <si>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</si>
  <si>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</si>
  <si>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</si>
  <si>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</si>
  <si>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</si>
  <si>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</si>
  <si>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</si>
  <si>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</si>
  <si>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</si>
  <si>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</si>
  <si>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</si>
  <si>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</si>
  <si>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</si>
  <si>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</si>
  <si>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</si>
  <si>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</si>
  <si>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</si>
  <si>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</si>
  <si>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</si>
  <si>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</si>
  <si>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</si>
  <si>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</si>
  <si>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</si>
  <si>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</si>
  <si>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</si>
  <si>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</si>
  <si>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</si>
  <si>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</si>
  <si>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</si>
  <si>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</si>
  <si>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</si>
  <si>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</si>
  <si>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</si>
  <si>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</si>
  <si>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</si>
  <si>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</si>
  <si>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</si>
  <si>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</si>
  <si>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</si>
  <si>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</si>
  <si>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</si>
  <si>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</si>
  <si>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</si>
  <si>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</si>
  <si>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</si>
  <si>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</si>
  <si>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</si>
  <si>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</si>
  <si>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</si>
  <si>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</si>
  <si>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</si>
  <si>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</si>
  <si>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</si>
  <si>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</si>
  <si>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</si>
  <si>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</si>
  <si>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</si>
  <si>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</si>
  <si>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</si>
  <si>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</si>
  <si>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</si>
  <si>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</si>
  <si>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</si>
  <si>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</si>
  <si>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</si>
  <si>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</si>
  <si>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</si>
  <si>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</si>
  <si>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</si>
  <si>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</si>
  <si>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</si>
  <si>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</si>
  <si>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</si>
  <si>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</si>
  <si>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</si>
  <si>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</si>
  <si>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</si>
  <si>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</si>
  <si>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</si>
  <si>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</si>
  <si>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</si>
  <si>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</si>
  <si>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</si>
  <si>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</si>
  <si>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</si>
  <si>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</si>
  <si>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</si>
  <si>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</si>
  <si>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</si>
  <si>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</si>
  <si>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</si>
  <si>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</si>
  <si>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</si>
  <si>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</si>
  <si>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</si>
  <si>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</si>
  <si>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</si>
  <si>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</si>
  <si>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</si>
  <si>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</si>
  <si>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</si>
  <si>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</si>
  <si>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</si>
  <si>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</si>
  <si>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</si>
  <si>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</si>
  <si>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</si>
  <si>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</si>
  <si>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</si>
  <si>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</si>
  <si>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</si>
  <si>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</si>
  <si>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</si>
  <si>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</si>
  <si>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</si>
  <si>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</si>
  <si>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</si>
  <si>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</si>
  <si>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</si>
  <si>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</si>
  <si>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</si>
  <si>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</si>
  <si>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</si>
  <si>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</si>
  <si>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</si>
  <si>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</si>
  <si>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</si>
  <si>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</si>
  <si>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</si>
  <si>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</si>
  <si>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</si>
  <si>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</si>
  <si>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</si>
  <si>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</si>
  <si>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</si>
  <si>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</si>
  <si>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</si>
  <si>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</si>
  <si>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</si>
  <si>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</si>
  <si>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</si>
  <si>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</si>
  <si>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</si>
  <si>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</si>
  <si>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</si>
  <si>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</si>
  <si>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</si>
  <si>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</si>
  <si>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</si>
  <si>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</si>
  <si>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</si>
  <si>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</si>
  <si>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</si>
  <si>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</si>
  <si>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</si>
  <si>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</si>
  <si>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</si>
  <si>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</si>
  <si>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</si>
  <si>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</si>
  <si>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</si>
  <si>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</si>
  <si>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</si>
  <si>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</si>
  <si>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</si>
  <si>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</si>
  <si>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</si>
  <si>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</si>
  <si>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</si>
  <si>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</si>
  <si>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</si>
  <si>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</si>
  <si>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</si>
  <si>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</si>
  <si>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</si>
  <si>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</si>
  <si>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</si>
  <si>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</si>
  <si>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</si>
  <si>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</si>
  <si>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</si>
  <si>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</si>
  <si>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</si>
  <si>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</si>
  <si>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</si>
  <si>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</si>
  <si>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</si>
  <si>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</si>
  <si>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</si>
  <si>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</si>
  <si>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</si>
  <si>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</si>
  <si>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</si>
  <si>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</si>
  <si>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</si>
  <si>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</si>
  <si>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</si>
  <si>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</si>
  <si>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</si>
  <si>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</si>
  <si>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</si>
  <si>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</si>
  <si>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</si>
  <si>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</si>
  <si>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</si>
  <si>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</si>
  <si>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</si>
  <si>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</si>
  <si>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</si>
  <si>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</si>
  <si>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</si>
  <si>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</si>
  <si>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</si>
  <si>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</si>
  <si>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</si>
  <si>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</si>
  <si>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</si>
  <si>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</si>
  <si>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</si>
  <si>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</si>
  <si>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</si>
  <si>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</si>
  <si>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</si>
  <si>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</si>
  <si>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</si>
  <si>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</si>
  <si>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</si>
  <si>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</si>
  <si>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</si>
  <si>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</si>
  <si>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</si>
  <si>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</si>
  <si>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</si>
  <si>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</si>
  <si>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</si>
  <si>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</si>
  <si>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</si>
  <si>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</si>
  <si>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</si>
  <si>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</si>
  <si>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</si>
  <si>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</si>
  <si>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</si>
  <si>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</si>
  <si>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</si>
  <si>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</si>
  <si>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</si>
  <si>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</si>
  <si>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</si>
  <si>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</si>
  <si>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</si>
  <si>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</si>
  <si>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</si>
  <si>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</si>
  <si>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</si>
  <si>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</si>
  <si>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</si>
  <si>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</si>
  <si>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</si>
  <si>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</si>
  <si>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</si>
  <si>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</si>
  <si>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</si>
  <si>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</si>
  <si>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</si>
  <si>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</si>
  <si>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</si>
  <si>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</si>
  <si>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</si>
  <si>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</si>
  <si>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</si>
  <si>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</si>
  <si>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</si>
  <si>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</si>
  <si>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</si>
  <si>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</si>
  <si>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</si>
  <si>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</si>
  <si>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</si>
  <si>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</si>
  <si>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</si>
  <si>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</si>
  <si>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</si>
  <si>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</si>
  <si>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</si>
  <si>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</si>
  <si>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</si>
  <si>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</si>
  <si>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</si>
  <si>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</si>
  <si>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</si>
  <si>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</si>
  <si>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</si>
  <si>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</si>
  <si>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</si>
  <si>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</si>
  <si>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</si>
  <si>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</si>
  <si>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</si>
  <si>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</si>
  <si>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</si>
  <si>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</si>
  <si>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</si>
  <si>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</si>
  <si>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</si>
  <si>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</si>
  <si>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</si>
  <si>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</si>
  <si>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</si>
  <si>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</si>
  <si>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</si>
  <si>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</si>
  <si>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</si>
  <si>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</si>
  <si>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</si>
  <si>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</si>
  <si>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</si>
  <si>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</si>
  <si>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</si>
  <si>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</si>
  <si>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</si>
  <si>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</si>
  <si>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</si>
  <si>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</si>
  <si>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</si>
  <si>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</si>
  <si>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</si>
  <si>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</si>
  <si>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</si>
  <si>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</si>
  <si>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</si>
  <si>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</si>
  <si>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</si>
  <si>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</si>
  <si>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</si>
  <si>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</si>
  <si>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</si>
  <si>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</si>
  <si>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</si>
  <si>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</si>
  <si>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</si>
  <si>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</si>
  <si>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</si>
  <si>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</si>
  <si>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</si>
  <si>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</si>
  <si>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</si>
  <si>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</si>
  <si>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</si>
  <si>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</si>
  <si>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</si>
  <si>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</si>
  <si>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</si>
  <si>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</si>
  <si>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</si>
  <si>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</si>
  <si>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</si>
  <si>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</si>
  <si>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</si>
  <si>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</si>
  <si>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</si>
  <si>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</si>
  <si>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</si>
  <si>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</si>
  <si>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</si>
  <si>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</si>
  <si>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</si>
  <si>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</si>
  <si>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</si>
  <si>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</si>
  <si>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</si>
  <si>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</si>
  <si>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</si>
  <si>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</si>
  <si>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</si>
  <si>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</si>
  <si>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</si>
  <si>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</si>
  <si>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</si>
  <si>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</si>
  <si>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</si>
  <si>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</si>
  <si>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</si>
  <si>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</si>
  <si>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</si>
  <si>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</si>
  <si>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</si>
  <si>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</si>
  <si>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</si>
  <si>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</si>
  <si>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</si>
  <si>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</si>
  <si>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</si>
  <si>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</si>
  <si>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</si>
  <si>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</si>
  <si>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</si>
  <si>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</si>
  <si>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</si>
  <si>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</si>
  <si>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</si>
  <si>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</si>
  <si>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</si>
  <si>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</si>
  <si>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</si>
  <si>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</si>
  <si>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</si>
  <si>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</si>
  <si>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</si>
  <si>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</si>
  <si>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</si>
  <si>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</si>
  <si>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</si>
  <si>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</si>
  <si>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</si>
  <si>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</si>
  <si>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</si>
  <si>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</si>
  <si>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</si>
  <si>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</si>
  <si>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</si>
  <si>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</si>
  <si>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</si>
  <si>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</si>
  <si>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</si>
  <si>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</si>
  <si>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</si>
  <si>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</si>
  <si>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</si>
  <si>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</si>
  <si>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</si>
  <si>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</si>
  <si>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</si>
  <si>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</si>
  <si>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</si>
  <si>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</si>
  <si>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</si>
  <si>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</si>
  <si>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</si>
  <si>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</si>
  <si>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</si>
  <si>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</si>
  <si>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</si>
  <si>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</si>
  <si>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</si>
  <si>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</si>
  <si>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</si>
  <si>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</si>
  <si>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</si>
  <si>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</si>
  <si>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</si>
  <si>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</si>
  <si>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</si>
  <si>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</si>
  <si>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</si>
  <si>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</si>
  <si>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</si>
  <si>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</si>
  <si>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</si>
  <si>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</si>
  <si>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</si>
  <si>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</si>
  <si>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</si>
  <si>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</si>
  <si>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</si>
  <si>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</si>
  <si>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</si>
  <si>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</si>
  <si>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</si>
  <si>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</si>
  <si>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</si>
  <si>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</si>
  <si>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</si>
  <si>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</si>
  <si>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</si>
  <si>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</si>
  <si>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</si>
  <si>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</si>
  <si>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</si>
  <si>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</si>
  <si>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</si>
  <si>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</si>
  <si>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</si>
  <si>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</si>
  <si>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</si>
  <si>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</si>
  <si>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</si>
  <si>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</si>
  <si>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</si>
  <si>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</si>
  <si>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</si>
  <si>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</si>
  <si>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</si>
  <si>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</si>
  <si>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</si>
  <si>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</si>
  <si>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</si>
  <si>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</si>
  <si>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</si>
  <si>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</si>
  <si>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</si>
  <si>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</si>
  <si>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</si>
  <si>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</si>
  <si>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</si>
  <si>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</si>
  <si>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</si>
  <si>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</si>
  <si>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</si>
  <si>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</si>
  <si>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</si>
  <si>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</si>
  <si>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</si>
  <si>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</si>
  <si>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</si>
  <si>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</si>
  <si>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</si>
  <si>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</si>
  <si>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</si>
  <si>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</si>
  <si>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</si>
  <si>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</si>
  <si>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</si>
  <si>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</si>
  <si>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</si>
  <si>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</si>
  <si>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</si>
  <si>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</si>
  <si>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</si>
  <si>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</si>
  <si>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</si>
  <si>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</si>
  <si>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</si>
  <si>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</si>
  <si>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</si>
  <si>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</si>
  <si>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</si>
  <si>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</si>
  <si>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</si>
  <si>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</si>
  <si>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</si>
  <si>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</si>
  <si>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</si>
  <si>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</si>
  <si>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</si>
  <si>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</si>
  <si>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</si>
  <si>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</si>
  <si>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</si>
  <si>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</si>
  <si>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</si>
  <si>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</si>
  <si>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</si>
  <si>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</si>
  <si>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</si>
  <si>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</si>
  <si>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</si>
  <si>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</si>
  <si>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</si>
  <si>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</si>
  <si>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</si>
  <si>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</si>
  <si>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</si>
  <si>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</si>
  <si>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</si>
  <si>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</si>
  <si>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</si>
  <si>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</si>
  <si>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</si>
  <si>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</si>
  <si>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</si>
  <si>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</si>
  <si>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</si>
  <si>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</si>
  <si>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</si>
  <si>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</si>
  <si>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</si>
  <si>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</si>
  <si>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</si>
  <si>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</si>
  <si>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</si>
  <si>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</si>
  <si>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</si>
  <si>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</si>
  <si>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</si>
  <si>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</si>
  <si>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</si>
  <si>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</si>
  <si>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</si>
  <si>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</si>
  <si>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</si>
  <si>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</si>
  <si>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</si>
  <si>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</si>
  <si>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</si>
  <si>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</si>
  <si>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</si>
  <si>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</si>
  <si>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</si>
  <si>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</si>
  <si>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</si>
  <si>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</si>
  <si>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</si>
  <si>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</si>
  <si>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</si>
  <si>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</si>
  <si>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</si>
  <si>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</si>
  <si>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</si>
  <si>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</si>
  <si>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</si>
  <si>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</si>
  <si>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</si>
  <si>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</si>
  <si>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</si>
  <si>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</si>
  <si>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</si>
  <si>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</si>
  <si>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</si>
  <si>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</si>
  <si>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</si>
  <si>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</si>
  <si>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</si>
  <si>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</si>
  <si>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</si>
  <si>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</si>
  <si>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</si>
  <si>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</si>
  <si>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</si>
  <si>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</si>
  <si>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</si>
  <si>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</si>
  <si>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</si>
  <si>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</si>
  <si>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</si>
  <si>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</si>
  <si>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</si>
  <si>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</si>
  <si>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</si>
  <si>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</si>
  <si>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</si>
  <si>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</si>
  <si>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</si>
  <si>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</si>
  <si>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</si>
  <si>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</si>
  <si>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</si>
  <si>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</si>
  <si>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</si>
  <si>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</si>
  <si>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</si>
  <si>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</si>
  <si>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</si>
  <si>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</si>
  <si>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</si>
  <si>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</si>
  <si>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</si>
  <si>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</si>
  <si>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</si>
  <si>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</si>
  <si>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</si>
  <si>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</si>
  <si>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</si>
  <si>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</si>
  <si>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</si>
  <si>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</si>
  <si>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</si>
  <si>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</si>
  <si>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</si>
  <si>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</si>
  <si>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</si>
  <si>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</si>
  <si>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</si>
  <si>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</si>
  <si>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</si>
  <si>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</si>
  <si>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</si>
  <si>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</si>
  <si>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</si>
  <si>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</si>
  <si>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</si>
  <si>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</si>
  <si>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</si>
  <si>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</si>
  <si>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</si>
  <si>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</si>
  <si>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</si>
  <si>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</si>
  <si>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</si>
  <si>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</si>
  <si>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</si>
  <si>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</si>
  <si>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</si>
  <si>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</si>
  <si>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</si>
  <si>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</si>
  <si>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</si>
  <si>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</si>
  <si>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</si>
  <si>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</si>
  <si>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</si>
  <si>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</si>
  <si>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</si>
  <si>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</si>
  <si>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</si>
  <si>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</si>
  <si>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</si>
  <si>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</si>
  <si>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</si>
  <si>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</si>
  <si>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</si>
  <si>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</si>
  <si>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</si>
  <si>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</si>
  <si>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</si>
  <si>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</si>
  <si>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</si>
  <si>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</si>
  <si>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</si>
  <si>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</si>
  <si>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</si>
  <si>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</si>
  <si>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</si>
  <si>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</si>
  <si>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</si>
  <si>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</si>
  <si>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</si>
  <si>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</si>
  <si>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</si>
  <si>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</si>
  <si>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</si>
  <si>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</si>
  <si>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</si>
  <si>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</si>
  <si>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</si>
  <si>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</si>
  <si>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</si>
  <si>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</si>
  <si>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</si>
  <si>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</si>
  <si>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</si>
  <si>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</si>
  <si>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</si>
  <si>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</si>
  <si>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</si>
  <si>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</si>
  <si>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</si>
  <si>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</si>
  <si>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</si>
  <si>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</si>
  <si>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</si>
  <si>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</si>
  <si>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</si>
  <si>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</si>
  <si>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</si>
  <si>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</si>
  <si>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</si>
  <si>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</si>
  <si>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</si>
  <si>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</si>
  <si>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</si>
  <si>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</si>
  <si>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</si>
  <si>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</si>
  <si>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</si>
  <si>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</si>
  <si>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</si>
  <si>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</si>
  <si>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</si>
  <si>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</si>
  <si>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</si>
  <si>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</si>
  <si>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</si>
  <si>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</si>
  <si>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</si>
  <si>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</si>
  <si>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</si>
  <si>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</si>
  <si>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</si>
  <si>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</si>
  <si>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</si>
  <si>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</si>
  <si>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</si>
  <si>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</si>
  <si>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</si>
  <si>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</si>
  <si>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</si>
  <si>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</si>
  <si>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</si>
  <si>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</si>
  <si>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</si>
  <si>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</si>
  <si>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</si>
  <si>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</si>
  <si>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</si>
  <si>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</si>
  <si>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</si>
  <si>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</si>
  <si>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</si>
  <si>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</si>
  <si>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</si>
  <si>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</si>
  <si>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</si>
  <si>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</si>
  <si>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</si>
  <si>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</si>
  <si>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</si>
  <si>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</si>
  <si>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</si>
  <si>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</si>
  <si>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</si>
  <si>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</si>
  <si>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</si>
  <si>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</si>
  <si>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</si>
  <si>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</si>
  <si>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</si>
  <si>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</si>
  <si>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</si>
  <si>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</si>
  <si>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</si>
  <si>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</si>
  <si>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</si>
  <si>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</si>
  <si>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</si>
  <si>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</si>
  <si>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</si>
  <si>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</si>
  <si>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</si>
  <si>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</si>
  <si>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</si>
  <si>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</si>
  <si>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</si>
  <si>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</si>
  <si>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</si>
  <si>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</si>
  <si>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</si>
  <si>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</si>
  <si>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</si>
  <si>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</si>
  <si>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</si>
  <si>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</si>
  <si>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</si>
  <si>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</si>
  <si>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</si>
  <si>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</si>
  <si>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</si>
  <si>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</si>
  <si>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</si>
  <si>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</si>
  <si>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</si>
  <si>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</si>
  <si>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</si>
  <si>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</si>
  <si>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</si>
  <si>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</si>
  <si>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</si>
  <si>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</si>
  <si>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</si>
  <si>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</si>
  <si>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</si>
  <si>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</si>
  <si>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</si>
  <si>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</si>
  <si>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</si>
  <si>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</si>
  <si>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</si>
  <si>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</si>
  <si>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</si>
  <si>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</si>
  <si>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</si>
  <si>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</si>
  <si>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</si>
  <si>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</si>
  <si>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</si>
  <si>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</si>
  <si>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</si>
  <si>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</si>
  <si>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</si>
  <si>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</si>
  <si>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</si>
  <si>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</si>
  <si>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</si>
  <si>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</si>
  <si>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</si>
  <si>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</si>
  <si>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</si>
  <si>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</si>
  <si>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</si>
  <si>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</si>
  <si>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</si>
  <si>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</si>
  <si>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</si>
  <si>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</si>
  <si>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</si>
  <si>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</si>
  <si>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</si>
  <si>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</si>
  <si>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</si>
  <si>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</si>
  <si>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</si>
  <si>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</si>
  <si>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</si>
  <si>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</si>
  <si>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</si>
  <si>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</si>
  <si>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</si>
  <si>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</si>
  <si>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</si>
  <si>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</si>
  <si>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</si>
  <si>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</si>
  <si>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</si>
  <si>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</si>
  <si>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</si>
  <si>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</si>
  <si>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</si>
  <si>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</si>
  <si>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</si>
  <si>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</si>
  <si>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</si>
  <si>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</si>
  <si>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</si>
  <si>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</si>
  <si>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</si>
  <si>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</si>
  <si>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</si>
  <si>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</si>
  <si>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</si>
  <si>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</si>
  <si>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</si>
  <si>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</si>
  <si>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</si>
  <si>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</si>
  <si>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</si>
  <si>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</si>
  <si>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</si>
  <si>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</si>
  <si>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</si>
  <si>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</si>
  <si>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</si>
  <si>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</si>
  <si>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</si>
  <si>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</si>
  <si>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</si>
  <si>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</si>
  <si>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</si>
  <si>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</si>
  <si>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</si>
  <si>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</si>
  <si>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</si>
  <si>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</si>
  <si>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</si>
  <si>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</si>
  <si>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</si>
  <si>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</si>
  <si>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</si>
  <si>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</si>
  <si>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</si>
  <si>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</si>
  <si>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</si>
  <si>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</si>
  <si>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</si>
  <si>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</si>
  <si>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</si>
  <si>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</si>
  <si>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</si>
  <si>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</si>
  <si>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</si>
  <si>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</si>
  <si>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</si>
  <si>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</si>
  <si>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</si>
  <si>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</si>
  <si>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</si>
  <si>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</si>
  <si>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</si>
  <si>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</si>
  <si>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</si>
  <si>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</si>
  <si>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</si>
  <si>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</si>
  <si>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</si>
  <si>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</si>
  <si>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</si>
  <si>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</si>
  <si>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</si>
  <si>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</si>
  <si>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</si>
  <si>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</si>
  <si>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</si>
  <si>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</si>
  <si>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</si>
  <si>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</si>
  <si>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</si>
  <si>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</si>
  <si>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</si>
  <si>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</si>
  <si>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</si>
  <si>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</si>
  <si>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</si>
  <si>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</si>
  <si>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</si>
  <si>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</si>
  <si>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</si>
  <si>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</si>
  <si>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</si>
  <si>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</si>
  <si>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</si>
  <si>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</si>
  <si>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</si>
  <si>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</si>
  <si>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</si>
  <si>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</si>
  <si>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</si>
  <si>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</si>
  <si>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</si>
  <si>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</si>
  <si>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</si>
  <si>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</si>
  <si>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</si>
  <si>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</si>
  <si>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</si>
  <si>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</si>
  <si>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</si>
  <si>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</si>
  <si>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</si>
  <si>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</si>
  <si>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</si>
  <si>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</si>
  <si>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</si>
  <si>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</si>
  <si>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</si>
  <si>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</si>
  <si>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</si>
  <si>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</si>
  <si>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</si>
  <si>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</si>
  <si>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</si>
  <si>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</si>
  <si>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</si>
  <si>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</si>
  <si>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</si>
  <si>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</si>
  <si>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</si>
  <si>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</si>
  <si>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</si>
  <si>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</si>
  <si>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</si>
  <si>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</si>
  <si>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</si>
  <si>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</si>
  <si>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</si>
  <si>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</si>
  <si>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</si>
  <si>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</si>
  <si>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</si>
  <si>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</si>
  <si>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</si>
  <si>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</si>
  <si>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</si>
  <si>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</si>
  <si>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</si>
  <si>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</si>
  <si>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</si>
  <si>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</si>
  <si>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</si>
  <si>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</si>
  <si>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</si>
  <si>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</si>
  <si>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</si>
  <si>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</si>
  <si>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</si>
  <si>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</si>
  <si>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</si>
  <si>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</si>
  <si>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</si>
  <si>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</si>
  <si>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</si>
  <si>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</si>
  <si>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</si>
  <si>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</si>
  <si>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</si>
  <si>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</si>
  <si>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</si>
  <si>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</si>
  <si>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</si>
  <si>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</si>
  <si>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</si>
  <si>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</si>
  <si>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</si>
  <si>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</si>
  <si>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</si>
  <si>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</si>
  <si>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</si>
  <si>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</si>
  <si>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</si>
  <si>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</si>
  <si>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</si>
  <si>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</si>
  <si>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</si>
  <si>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</si>
  <si>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</si>
  <si>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</si>
  <si>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</si>
  <si>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</si>
  <si>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</si>
  <si>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</si>
  <si>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</si>
  <si>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</si>
  <si>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</si>
  <si>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</si>
  <si>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</si>
  <si>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</si>
  <si>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</si>
  <si>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</si>
  <si>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</si>
  <si>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</si>
  <si>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</si>
  <si>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</si>
  <si>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</si>
  <si>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</si>
  <si>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</si>
  <si>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</si>
  <si>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</si>
  <si>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</si>
  <si>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</si>
  <si>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</si>
  <si>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</si>
  <si>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</si>
  <si>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</si>
  <si>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</si>
  <si>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</si>
  <si>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</si>
  <si>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</si>
  <si>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</si>
  <si>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</si>
  <si>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</si>
  <si>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</si>
  <si>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</si>
  <si>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</si>
  <si>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</si>
  <si>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</si>
  <si>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</si>
  <si>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</si>
  <si>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</si>
  <si>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</si>
  <si>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</si>
  <si>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</si>
  <si>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</si>
  <si>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</si>
  <si>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</si>
  <si>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</si>
  <si>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</si>
  <si>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</si>
  <si>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</si>
  <si>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</si>
  <si>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</si>
  <si>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</si>
  <si>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</si>
  <si>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</si>
  <si>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</si>
  <si>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</si>
  <si>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</si>
  <si>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</si>
  <si>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</si>
  <si>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</si>
  <si>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</si>
  <si>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</si>
  <si>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</si>
  <si>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</si>
  <si>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</si>
  <si>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</si>
  <si>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</si>
  <si>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</si>
  <si>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</si>
  <si>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</si>
  <si>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</si>
  <si>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</si>
  <si>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</si>
  <si>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</si>
  <si>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</si>
  <si>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</si>
  <si>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</si>
  <si>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</si>
  <si>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</si>
  <si>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</si>
  <si>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</si>
  <si>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</si>
  <si>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</si>
  <si>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</si>
  <si>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</si>
  <si>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</si>
  <si>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</si>
  <si>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</si>
  <si>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</si>
  <si>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</si>
  <si>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</si>
  <si>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</si>
  <si>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</si>
  <si>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</si>
  <si>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</si>
  <si>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</si>
  <si>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</si>
  <si>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</si>
  <si>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</si>
  <si>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</si>
  <si>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</si>
  <si>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</si>
  <si>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</si>
  <si>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</si>
  <si>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</si>
  <si>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</si>
  <si>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</si>
  <si>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</si>
  <si>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</si>
  <si>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</si>
  <si>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</si>
  <si>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</si>
  <si>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</si>
  <si>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</si>
  <si>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</si>
  <si>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</si>
  <si>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</si>
  <si>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</si>
  <si>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</si>
  <si>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</si>
  <si>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</si>
  <si>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</si>
  <si>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</si>
  <si>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</si>
  <si>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</si>
  <si>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</si>
  <si>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</si>
  <si>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</si>
  <si>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</si>
  <si>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</si>
  <si>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</si>
  <si>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</si>
  <si>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</si>
  <si>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</si>
  <si>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</si>
  <si>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</si>
  <si>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</si>
  <si>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</si>
  <si>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</si>
  <si>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</si>
  <si>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</si>
  <si>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</si>
  <si>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</si>
  <si>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</si>
  <si>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</si>
  <si>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</si>
  <si>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</si>
  <si>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</si>
  <si>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</si>
  <si>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</si>
  <si>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</si>
  <si>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</si>
  <si>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</si>
  <si>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</si>
  <si>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</si>
  <si>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</si>
  <si>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</si>
  <si>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</si>
  <si>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</si>
  <si>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</si>
  <si>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</si>
  <si>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</si>
  <si>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</si>
  <si>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</si>
  <si>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</si>
  <si>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</si>
  <si>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</si>
  <si>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</si>
  <si>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</si>
  <si>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</si>
  <si>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</si>
  <si>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</si>
  <si>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</si>
  <si>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</si>
  <si>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</si>
  <si>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</si>
  <si>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</si>
  <si>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</si>
  <si>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</si>
  <si>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</si>
  <si>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</si>
  <si>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</si>
  <si>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</si>
  <si>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</si>
  <si>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</si>
  <si>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</si>
  <si>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</si>
  <si>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</si>
  <si>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</si>
  <si>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</si>
  <si>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</si>
  <si>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</si>
  <si>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</si>
  <si>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</si>
  <si>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</si>
  <si>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</si>
  <si>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</si>
  <si>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</si>
  <si>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</si>
  <si>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</si>
  <si>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</si>
  <si>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</si>
  <si>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</si>
  <si>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</si>
  <si>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</si>
  <si>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</si>
  <si>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</si>
  <si>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</si>
  <si>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</si>
  <si>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</si>
  <si>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</si>
  <si>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</si>
  <si>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</si>
  <si>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</si>
  <si>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</si>
  <si>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</si>
  <si>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</si>
  <si>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</si>
  <si>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</si>
  <si>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</si>
  <si>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</si>
  <si>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</si>
  <si>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</si>
  <si>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</si>
  <si>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</si>
  <si>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</si>
  <si>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</si>
  <si>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</si>
  <si>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</si>
  <si>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</si>
  <si>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</si>
  <si>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</si>
  <si>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</si>
  <si>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</si>
  <si>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</si>
  <si>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</si>
  <si>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</si>
  <si>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</si>
  <si>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</si>
  <si>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</si>
  <si>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</si>
  <si>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</si>
  <si>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</si>
  <si>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</si>
  <si>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</si>
  <si>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</si>
  <si>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</si>
  <si>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</si>
  <si>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</si>
  <si>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</si>
  <si>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</si>
  <si>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</si>
  <si>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</si>
  <si>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</si>
  <si>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</si>
  <si>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</si>
  <si>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</si>
  <si>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</si>
  <si>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</si>
  <si>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</si>
  <si>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</si>
  <si>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</si>
  <si>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</si>
  <si>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</si>
  <si>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</si>
  <si>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</si>
  <si>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</si>
  <si>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</si>
  <si>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</si>
  <si>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</si>
  <si>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</si>
  <si>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</si>
  <si>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</si>
  <si>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</si>
  <si>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</si>
  <si>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</si>
  <si>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</si>
  <si>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</si>
  <si>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</si>
  <si>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</si>
  <si>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</si>
  <si>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</si>
  <si>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</si>
  <si>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</si>
  <si>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</si>
  <si>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</si>
  <si>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</si>
  <si>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</si>
  <si>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</si>
  <si>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</si>
  <si>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</si>
  <si>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</si>
  <si>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</si>
  <si>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</si>
  <si>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</si>
  <si>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</si>
  <si>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</si>
  <si>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</si>
  <si>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</si>
  <si>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</si>
  <si>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</si>
  <si>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</si>
  <si>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</si>
  <si>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</si>
  <si>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</si>
  <si>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</si>
  <si>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</si>
  <si>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</si>
  <si>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</si>
  <si>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</si>
  <si>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</si>
  <si>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</si>
  <si>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</si>
  <si>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</si>
  <si>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</si>
  <si>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</si>
  <si>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</si>
  <si>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</si>
  <si>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</si>
  <si>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</si>
  <si>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</si>
  <si>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</si>
  <si>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</si>
  <si>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</si>
  <si>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</si>
  <si>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</si>
  <si>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</si>
  <si>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</si>
  <si>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</si>
  <si>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</si>
  <si>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</si>
  <si>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</si>
  <si>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</si>
  <si>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</si>
  <si>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</si>
  <si>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</si>
  <si>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</si>
  <si>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</si>
  <si>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</si>
  <si>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</si>
  <si>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</si>
  <si>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</si>
  <si>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</si>
  <si>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</si>
  <si>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</si>
  <si>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</si>
  <si>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</si>
  <si>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</si>
  <si>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</si>
  <si>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</si>
  <si>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</si>
  <si>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</si>
  <si>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</si>
  <si>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</si>
  <si>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</si>
  <si>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</si>
  <si>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</si>
  <si>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</si>
  <si>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</si>
  <si>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</si>
  <si>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</si>
  <si>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</si>
  <si>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</si>
  <si>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</si>
  <si>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</si>
  <si>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</si>
  <si>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</si>
  <si>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</si>
  <si>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</si>
  <si>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</si>
  <si>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</si>
  <si>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</si>
  <si>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</si>
  <si>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</si>
  <si>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</si>
  <si>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</si>
  <si>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</si>
  <si>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</si>
  <si>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</si>
  <si>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</si>
  <si>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</si>
  <si>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</si>
  <si>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</si>
  <si>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</si>
  <si>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</si>
  <si>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</si>
  <si>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</si>
  <si>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</si>
  <si>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</si>
  <si>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</si>
  <si>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</si>
  <si>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</si>
  <si>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</si>
  <si>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</si>
  <si>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</si>
  <si>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</si>
  <si>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</si>
  <si>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</si>
  <si>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</si>
  <si>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</si>
  <si>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</si>
  <si>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</si>
  <si>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</si>
  <si>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</si>
  <si>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</si>
  <si>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</si>
  <si>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</si>
  <si>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</si>
  <si>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</si>
  <si>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</si>
  <si>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</si>
  <si>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</si>
  <si>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</si>
  <si>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</si>
  <si>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</si>
  <si>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</si>
  <si>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</si>
  <si>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</si>
  <si>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</si>
  <si>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</si>
  <si>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</si>
  <si>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</si>
  <si>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</si>
  <si>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</si>
  <si>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</si>
  <si>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</si>
  <si>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</si>
  <si>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</si>
  <si>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</si>
  <si>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</si>
  <si>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</si>
  <si>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</si>
  <si>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</si>
  <si>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</si>
  <si>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</si>
  <si>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</si>
  <si>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</si>
  <si>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</si>
  <si>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</si>
  <si>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</si>
  <si>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</si>
  <si>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</si>
  <si>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</si>
  <si>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</si>
  <si>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</si>
  <si>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</si>
  <si>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</si>
  <si>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</si>
  <si>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</si>
  <si>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</si>
  <si>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</si>
  <si>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</si>
  <si>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</si>
  <si>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</si>
  <si>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</si>
  <si>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</si>
  <si>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</si>
  <si>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</si>
  <si>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</si>
  <si>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</si>
  <si>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</si>
  <si>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</si>
  <si>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</si>
  <si>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</si>
  <si>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</si>
  <si>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</si>
  <si>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</si>
  <si>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</si>
  <si>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</si>
  <si>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</si>
  <si>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</si>
  <si>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</si>
  <si>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</si>
  <si>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</si>
  <si>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</si>
  <si>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</si>
  <si>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</si>
  <si>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</si>
  <si>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</si>
  <si>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</si>
  <si>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</si>
  <si>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</si>
  <si>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</si>
  <si>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</si>
  <si>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</si>
  <si>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</si>
  <si>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</si>
  <si>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</si>
  <si>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</si>
  <si>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</si>
  <si>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</si>
  <si>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</si>
  <si>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</si>
  <si>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</si>
  <si>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</si>
  <si>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</si>
  <si>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</si>
  <si>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</si>
  <si>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</si>
  <si>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</si>
  <si>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</si>
  <si>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</si>
  <si>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</si>
  <si>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</si>
  <si>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</si>
  <si>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</si>
  <si>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</si>
  <si>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</si>
  <si>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</si>
  <si>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</si>
  <si>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</si>
  <si>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</si>
  <si>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</si>
  <si>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</si>
  <si>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</si>
  <si>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</si>
  <si>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</si>
  <si>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</si>
  <si>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</si>
  <si>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</si>
  <si>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</si>
  <si>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</si>
  <si>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</si>
  <si>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</si>
  <si>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</si>
  <si>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</si>
  <si>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</si>
  <si>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</si>
  <si>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</si>
  <si>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</si>
  <si>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</si>
  <si>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</si>
  <si>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</si>
  <si>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</si>
  <si>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</si>
  <si>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</si>
  <si>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</si>
  <si>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</si>
  <si>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</si>
  <si>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</si>
  <si>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</si>
  <si>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</si>
  <si>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</si>
  <si>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</si>
  <si>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</si>
  <si>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</si>
  <si>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</si>
  <si>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</si>
  <si>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</si>
  <si>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</si>
  <si>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</si>
  <si>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</si>
  <si>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</si>
  <si>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</si>
  <si>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</si>
  <si>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</si>
  <si>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</si>
  <si>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</si>
  <si>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</si>
  <si>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</si>
  <si>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</si>
  <si>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</si>
  <si>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</si>
  <si>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</si>
  <si>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</si>
  <si>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</si>
  <si>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</si>
  <si>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</si>
  <si>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</si>
  <si>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</si>
  <si>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</si>
  <si>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</si>
  <si>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</si>
  <si>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</si>
  <si>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</si>
  <si>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</si>
  <si>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</si>
  <si>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</si>
  <si>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</si>
  <si>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</si>
  <si>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</si>
  <si>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</si>
  <si>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</si>
  <si>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</si>
  <si>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</si>
  <si>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</si>
  <si>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</si>
  <si>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</si>
  <si>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</si>
  <si>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</si>
  <si>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</si>
  <si>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</si>
  <si>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</si>
  <si>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</si>
  <si>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</si>
  <si>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</si>
  <si>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</si>
  <si>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</si>
  <si>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</si>
  <si>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</si>
  <si>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</si>
  <si>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</si>
  <si>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</si>
  <si>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</si>
  <si>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</si>
  <si>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</si>
  <si>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</si>
  <si>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</si>
  <si>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</si>
  <si>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</si>
  <si>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</si>
  <si>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</si>
  <si>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</si>
  <si>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</si>
  <si>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</si>
  <si>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</si>
  <si>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</si>
  <si>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</si>
  <si>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</si>
  <si>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</si>
  <si>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</si>
  <si>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</si>
  <si>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</si>
  <si>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</si>
  <si>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</si>
  <si>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</si>
  <si>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</si>
  <si>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</si>
  <si>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</si>
  <si>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</si>
  <si>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</si>
  <si>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</si>
  <si>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</si>
  <si>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</si>
  <si>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</si>
  <si>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</si>
  <si>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</si>
  <si>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</si>
  <si>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</si>
  <si>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</si>
  <si>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</si>
  <si>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</si>
  <si>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</si>
  <si>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</si>
  <si>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</si>
  <si>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</si>
  <si>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</si>
  <si>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</si>
  <si>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</si>
  <si>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</si>
  <si>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</si>
  <si>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</si>
  <si>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</si>
  <si>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</si>
  <si>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</si>
  <si>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</si>
  <si>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</si>
  <si>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</si>
  <si>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</si>
  <si>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</si>
  <si>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</si>
  <si>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</si>
  <si>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</si>
  <si>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</si>
  <si>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</si>
  <si>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</si>
  <si>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</si>
  <si>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</si>
  <si>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</si>
  <si>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</si>
  <si>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</si>
  <si>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</si>
  <si>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</si>
  <si>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</si>
  <si>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</si>
  <si>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</si>
  <si>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</si>
  <si>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</si>
  <si>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</si>
  <si>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</si>
  <si>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</si>
  <si>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</si>
  <si>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</si>
  <si>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</si>
  <si>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</si>
  <si>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</si>
  <si>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</si>
  <si>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</si>
  <si>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</si>
  <si>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</si>
  <si>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</si>
  <si>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</si>
  <si>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</si>
  <si>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</si>
  <si>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</si>
  <si>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</si>
  <si>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</si>
  <si>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</si>
  <si>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</si>
  <si>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</si>
  <si>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</si>
  <si>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</si>
  <si>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</si>
  <si>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</si>
  <si>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</si>
  <si>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</si>
  <si>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</si>
  <si>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</si>
  <si>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</si>
  <si>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</si>
  <si>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</si>
  <si>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</si>
  <si>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</si>
  <si>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</si>
  <si>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</si>
  <si>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</si>
  <si>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</si>
  <si>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</si>
  <si>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</si>
  <si>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</si>
  <si>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</si>
  <si>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</si>
  <si>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</si>
  <si>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</si>
  <si>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</si>
  <si>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</si>
  <si>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</si>
  <si>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</si>
  <si>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</si>
  <si>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</si>
  <si>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</si>
  <si>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</si>
  <si>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</si>
  <si>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</si>
  <si>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</si>
  <si>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</si>
  <si>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</si>
  <si>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</si>
  <si>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</si>
  <si>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</si>
  <si>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</si>
  <si>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</si>
  <si>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</si>
  <si>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</si>
  <si>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</si>
  <si>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</si>
  <si>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</si>
  <si>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</si>
  <si>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</si>
  <si>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</si>
  <si>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</si>
  <si>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</si>
  <si>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</si>
  <si>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</si>
  <si>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</si>
  <si>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</si>
  <si>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</si>
  <si>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</si>
  <si>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</si>
  <si>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</si>
  <si>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</si>
  <si>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</si>
  <si>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</si>
  <si>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</si>
  <si>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</si>
  <si>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</si>
  <si>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</si>
  <si>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</si>
  <si>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</si>
  <si>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</si>
  <si>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</si>
  <si>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</si>
  <si>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</si>
  <si>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</si>
  <si>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</si>
  <si>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</si>
  <si>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</si>
  <si>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</si>
  <si>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</si>
  <si>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</si>
  <si>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</si>
  <si>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</si>
  <si>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</si>
  <si>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</si>
  <si>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</si>
  <si>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</si>
  <si>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</si>
  <si>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</si>
  <si>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</si>
  <si>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</si>
  <si>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</si>
  <si>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</si>
  <si>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</si>
  <si>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</si>
  <si>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</si>
  <si>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</si>
  <si>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</si>
  <si>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</si>
  <si>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</si>
  <si>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</si>
  <si>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</si>
  <si>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</si>
  <si>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</si>
  <si>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</si>
  <si>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</si>
  <si>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</si>
  <si>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</si>
  <si>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</si>
  <si>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</si>
  <si>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</si>
  <si>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</si>
  <si>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</si>
  <si>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</si>
  <si>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</si>
  <si>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</si>
  <si>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</si>
  <si>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</si>
  <si>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</si>
  <si>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</si>
  <si>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</si>
  <si>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</si>
  <si>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</si>
  <si>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</si>
  <si>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</si>
  <si>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</si>
  <si>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</si>
  <si>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</si>
  <si>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</si>
  <si>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</si>
  <si>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</si>
  <si>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</si>
  <si>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</si>
  <si>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</si>
  <si>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</si>
  <si>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</si>
  <si>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</si>
  <si>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</si>
  <si>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</si>
  <si>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</si>
  <si>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</si>
  <si>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</si>
  <si>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</si>
  <si>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</si>
  <si>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</si>
  <si>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</si>
  <si>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</si>
  <si>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</si>
  <si>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</si>
  <si>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</si>
  <si>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</si>
  <si>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</si>
  <si>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</si>
  <si>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</si>
  <si>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</si>
  <si>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</si>
  <si>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</si>
  <si>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</si>
  <si>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</si>
  <si>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</si>
  <si>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</si>
  <si>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</si>
  <si>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</si>
  <si>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</si>
  <si>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</si>
  <si>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</si>
  <si>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</si>
  <si>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</si>
  <si>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</si>
  <si>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</si>
  <si>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</si>
  <si>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</si>
  <si>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</si>
  <si>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</si>
  <si>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</si>
  <si>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</si>
  <si>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</si>
  <si>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</si>
  <si>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</si>
  <si>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</si>
  <si>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</si>
  <si>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</si>
  <si>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</si>
  <si>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</si>
  <si>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</si>
  <si>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</si>
  <si>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</si>
  <si>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</si>
  <si>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</si>
  <si>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</si>
  <si>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</si>
  <si>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</si>
  <si>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</si>
  <si>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</si>
  <si>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</si>
  <si>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</si>
  <si>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</si>
  <si>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</si>
  <si>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</si>
  <si>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</si>
  <si>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</si>
  <si>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</si>
  <si>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</si>
  <si>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</si>
  <si>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</si>
  <si>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</si>
  <si>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</si>
  <si>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</si>
  <si>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</si>
  <si>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</si>
  <si>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</si>
  <si>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</si>
  <si>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</si>
  <si>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</si>
  <si>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</si>
  <si>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</si>
  <si>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</si>
  <si>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</si>
  <si>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</si>
  <si>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</si>
  <si>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</si>
  <si>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</si>
  <si>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</si>
  <si>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</si>
  <si>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</si>
  <si>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</si>
  <si>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</si>
  <si>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</si>
  <si>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</si>
  <si>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</si>
  <si>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</si>
  <si>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</si>
  <si>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</si>
  <si>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</si>
  <si>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</si>
  <si>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</si>
  <si>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</si>
  <si>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</si>
  <si>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</si>
  <si>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</si>
  <si>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</si>
  <si>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</si>
  <si>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</si>
  <si>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</si>
  <si>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</si>
  <si>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</si>
  <si>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</si>
  <si>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</si>
  <si>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</si>
  <si>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</si>
  <si>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</si>
  <si>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</si>
  <si>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</si>
  <si>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</si>
  <si>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</si>
  <si>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</si>
  <si>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</si>
  <si>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</si>
  <si>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</si>
  <si>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</si>
  <si>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</si>
  <si>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</si>
  <si>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</si>
  <si>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</si>
  <si>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</si>
  <si>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</si>
  <si>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</si>
  <si>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</si>
  <si>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</si>
  <si>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</si>
  <si>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</si>
  <si>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</si>
  <si>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</si>
  <si>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</si>
  <si>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</si>
  <si>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</si>
  <si>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</si>
  <si>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</si>
  <si>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</si>
  <si>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</si>
  <si>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</si>
  <si>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</si>
  <si>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</si>
  <si>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</si>
  <si>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</si>
  <si>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</si>
  <si>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</si>
  <si>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</si>
  <si>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</si>
  <si>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</si>
  <si>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</si>
  <si>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</si>
  <si>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</si>
  <si>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</si>
  <si>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</si>
  <si>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</si>
  <si>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</si>
  <si>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</si>
  <si>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</si>
  <si>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</si>
  <si>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</si>
  <si>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</si>
  <si>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</si>
  <si>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</si>
  <si>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</si>
  <si>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</si>
  <si>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</si>
  <si>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</si>
  <si>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</si>
  <si>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</si>
  <si>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</si>
  <si>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</si>
  <si>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</si>
  <si>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</si>
  <si>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</si>
  <si>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</si>
  <si>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</si>
  <si>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</si>
  <si>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</si>
  <si>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</si>
  <si>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</si>
  <si>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</si>
  <si>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</si>
  <si>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</si>
  <si>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</si>
  <si>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</si>
  <si>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</si>
  <si>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</si>
  <si>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</si>
  <si>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</si>
  <si>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</si>
  <si>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</si>
  <si>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</si>
  <si>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</si>
  <si>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</si>
  <si>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</si>
  <si>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</si>
  <si>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</si>
  <si>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</si>
  <si>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</si>
  <si>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</si>
  <si>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</si>
  <si>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</si>
  <si>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</si>
  <si>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</si>
  <si>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</si>
  <si>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</si>
  <si>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</si>
  <si>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</si>
  <si>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</si>
  <si>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</si>
  <si>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</si>
  <si>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</si>
  <si>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</si>
  <si>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</si>
  <si>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</si>
  <si>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</si>
  <si>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</si>
  <si>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</si>
  <si>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</si>
  <si>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</si>
  <si>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</si>
  <si>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</si>
  <si>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</si>
  <si>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</si>
  <si>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</si>
  <si>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</si>
  <si>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</si>
  <si>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</si>
  <si>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</si>
  <si>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</si>
  <si>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</si>
  <si>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</si>
  <si>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</si>
  <si>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</si>
  <si>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</si>
  <si>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</si>
  <si>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</si>
  <si>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</si>
  <si>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</si>
  <si>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</si>
  <si>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</si>
  <si>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</si>
  <si>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</si>
  <si>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</si>
  <si>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</si>
  <si>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</si>
  <si>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</si>
  <si>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</si>
  <si>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</si>
  <si>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</si>
  <si>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</si>
  <si>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</si>
  <si>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</si>
  <si>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</si>
  <si>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</si>
  <si>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</si>
  <si>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</si>
  <si>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</si>
  <si>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</si>
  <si>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</si>
  <si>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</si>
  <si>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</si>
  <si>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</si>
  <si>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</si>
  <si>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</si>
  <si>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</si>
  <si>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</si>
  <si>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</si>
  <si>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</si>
  <si>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</si>
  <si>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</si>
  <si>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</si>
  <si>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</si>
  <si>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</si>
  <si>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</si>
  <si>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</si>
  <si>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</si>
  <si>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</si>
  <si>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</si>
  <si>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</si>
  <si>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</si>
  <si>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</si>
  <si>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</si>
  <si>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</si>
  <si>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</si>
  <si>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</si>
  <si>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</si>
  <si>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</si>
  <si>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</si>
  <si>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</si>
  <si>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</si>
  <si>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</si>
  <si>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</si>
  <si>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</si>
  <si>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</si>
  <si>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</si>
  <si>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</si>
  <si>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</si>
  <si>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</si>
  <si>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</si>
  <si>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</si>
  <si>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</si>
  <si>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</si>
  <si>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</si>
  <si>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</si>
  <si>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</si>
  <si>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</si>
  <si>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</si>
  <si>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</si>
  <si>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</si>
  <si>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</si>
  <si>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</si>
  <si>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</si>
  <si>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</si>
  <si>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</si>
  <si>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</si>
  <si>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</si>
  <si>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</si>
  <si>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</si>
  <si>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</si>
  <si>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</si>
  <si>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</si>
  <si>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</si>
  <si>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</si>
  <si>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</si>
  <si>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</si>
  <si>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</si>
  <si>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</si>
  <si>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</si>
  <si>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</si>
  <si>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</si>
  <si>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</si>
  <si>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</si>
  <si>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</si>
  <si>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</si>
  <si>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</si>
  <si>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</si>
  <si>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</si>
  <si>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</si>
  <si>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</si>
  <si>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</si>
  <si>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</si>
  <si>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</si>
  <si>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</si>
  <si>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</si>
  <si>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</si>
  <si>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</si>
  <si>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</si>
  <si>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</si>
  <si>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</si>
  <si>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</si>
  <si>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</si>
  <si>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</si>
  <si>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</si>
  <si>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</si>
  <si>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</si>
  <si>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</si>
  <si>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</si>
  <si>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</si>
  <si>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</si>
  <si>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</si>
  <si>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</si>
  <si>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</si>
  <si>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</si>
  <si>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</si>
  <si>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</si>
  <si>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</si>
  <si>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</si>
  <si>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</si>
  <si>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</si>
  <si>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</si>
  <si>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</si>
  <si>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</si>
  <si>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</si>
  <si>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</si>
  <si>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</si>
  <si>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</si>
  <si>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</si>
  <si>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</si>
  <si>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</si>
  <si>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</si>
  <si>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</si>
  <si>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</si>
  <si>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</si>
  <si>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</si>
  <si>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</si>
  <si>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</si>
  <si>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</si>
  <si>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</si>
  <si>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</si>
  <si>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</si>
  <si>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</si>
  <si>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</si>
  <si>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</si>
  <si>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</si>
  <si>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</si>
  <si>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</si>
  <si>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</si>
  <si>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</si>
  <si>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</si>
  <si>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</si>
  <si>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</si>
  <si>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</si>
  <si>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</si>
  <si>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</si>
  <si>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</si>
  <si>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</si>
  <si>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</si>
  <si>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</si>
  <si>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</si>
  <si>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</si>
  <si>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</si>
  <si>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</si>
  <si>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</si>
  <si>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</si>
  <si>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</si>
  <si>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</si>
  <si>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</si>
  <si>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</si>
  <si>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</si>
  <si>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</si>
  <si>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</si>
  <si>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</si>
  <si>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</si>
  <si>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</si>
  <si>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</si>
  <si>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</si>
  <si>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</si>
  <si>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</si>
  <si>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</si>
  <si>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</si>
  <si>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</si>
  <si>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</si>
  <si>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</si>
  <si>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</si>
  <si>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</si>
  <si>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</si>
  <si>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</si>
  <si>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</si>
  <si>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</si>
  <si>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</si>
  <si>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</si>
  <si>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</si>
  <si>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</si>
  <si>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</si>
  <si>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</si>
  <si>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</si>
  <si>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</si>
  <si>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</si>
  <si>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</si>
  <si>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</si>
  <si>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</si>
  <si>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</si>
  <si>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</si>
  <si>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</si>
  <si>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</si>
  <si>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</si>
  <si>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</si>
  <si>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</si>
  <si>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</si>
  <si>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</si>
  <si>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</si>
  <si>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</si>
  <si>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</si>
  <si>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</si>
  <si>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</si>
  <si>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</si>
  <si>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</si>
  <si>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</si>
  <si>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</si>
  <si>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</si>
  <si>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</si>
  <si>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</si>
  <si>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</si>
  <si>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</si>
  <si>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</si>
  <si>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</si>
  <si>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</si>
  <si>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</si>
  <si>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</si>
  <si>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</si>
  <si>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</si>
  <si>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</si>
  <si>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</si>
  <si>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</si>
  <si>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</si>
  <si>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</si>
  <si>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</si>
  <si>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</si>
  <si>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</si>
  <si>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</si>
  <si>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</si>
  <si>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</si>
  <si>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</si>
  <si>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</si>
  <si>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</si>
  <si>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</si>
  <si>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</si>
  <si>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</si>
  <si>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</si>
  <si>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</si>
  <si>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</si>
  <si>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</si>
  <si>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</si>
  <si>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</si>
  <si>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</si>
  <si>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</si>
  <si>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</si>
  <si>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</si>
  <si>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</si>
  <si>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</si>
  <si>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</si>
  <si>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</si>
  <si>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</si>
  <si>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</si>
  <si>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</si>
  <si>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</si>
  <si>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</si>
  <si>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</si>
  <si>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</si>
  <si>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</si>
  <si>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</si>
  <si>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</si>
  <si>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</si>
  <si>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</si>
  <si>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</si>
  <si>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</si>
  <si>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</si>
  <si>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</si>
  <si>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</si>
  <si>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</si>
  <si>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</si>
  <si>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</si>
  <si>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</si>
  <si>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</si>
  <si>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</si>
  <si>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</si>
  <si>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</si>
  <si>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</si>
  <si>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</si>
  <si>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</si>
  <si>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</si>
  <si>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</si>
  <si>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</si>
  <si>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</si>
  <si>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</si>
  <si>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</si>
  <si>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</si>
  <si>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</si>
  <si>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</si>
  <si>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</si>
  <si>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</si>
  <si>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</si>
  <si>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</si>
  <si>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</si>
  <si>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</si>
  <si>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</si>
  <si>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</si>
  <si>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</si>
  <si>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</si>
  <si>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</si>
  <si>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</si>
  <si>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</si>
  <si>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</si>
  <si>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</si>
  <si>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</si>
  <si>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</si>
  <si>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</si>
  <si>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</si>
  <si>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</si>
  <si>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</si>
  <si>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</si>
  <si>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</si>
  <si>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</si>
  <si>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</si>
  <si>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</si>
  <si>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</si>
  <si>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</si>
  <si>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</si>
  <si>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</si>
  <si>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</si>
  <si>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</si>
  <si>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</si>
  <si>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</si>
  <si>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</si>
  <si>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</si>
  <si>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</si>
  <si>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</si>
  <si>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</si>
  <si>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</si>
  <si>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</si>
  <si>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</si>
  <si>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</si>
  <si>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</si>
  <si>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</si>
  <si>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</si>
  <si>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</si>
  <si>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</si>
  <si>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</si>
  <si>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</si>
  <si>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</si>
  <si>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</si>
  <si>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</si>
  <si>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</si>
  <si>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</si>
  <si>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</si>
  <si>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</si>
  <si>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</si>
  <si>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</si>
  <si>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</si>
  <si>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</si>
  <si>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</si>
  <si>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</si>
  <si>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</si>
  <si>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</si>
  <si>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</si>
  <si>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</si>
  <si>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</si>
  <si>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</si>
  <si>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</si>
  <si>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</si>
  <si>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</si>
  <si>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</si>
  <si>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</si>
  <si>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</si>
  <si>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</si>
  <si>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</si>
  <si>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</si>
  <si>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</si>
  <si>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</si>
  <si>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</si>
  <si>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</si>
  <si>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</si>
  <si>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</si>
  <si>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</si>
  <si>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</si>
  <si>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</si>
  <si>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</si>
  <si>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</si>
  <si>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</si>
  <si>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</si>
  <si>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</si>
  <si>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</si>
  <si>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</si>
  <si>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</si>
  <si>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</si>
  <si>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</si>
  <si>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</si>
  <si>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</si>
  <si>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</si>
  <si>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</si>
  <si>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</si>
  <si>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</si>
  <si>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</si>
  <si>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</si>
  <si>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</si>
  <si>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</si>
  <si>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</si>
  <si>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</si>
  <si>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</si>
  <si>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</si>
  <si>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</si>
  <si>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</si>
  <si>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</si>
  <si>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</si>
  <si>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</si>
  <si>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</si>
  <si>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</si>
  <si>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</si>
  <si>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</si>
  <si>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</si>
  <si>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</si>
  <si>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</si>
  <si>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</si>
  <si>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</si>
  <si>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</si>
  <si>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</si>
  <si>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</si>
  <si>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</si>
  <si>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</si>
  <si>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</si>
  <si>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</si>
  <si>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</si>
  <si>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</si>
  <si>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</si>
  <si>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</si>
  <si>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</si>
  <si>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</si>
  <si>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</si>
  <si>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</si>
  <si>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</si>
  <si>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</si>
  <si>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</si>
  <si>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</si>
  <si>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</si>
  <si>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</si>
  <si>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</si>
  <si>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</si>
  <si>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</si>
  <si>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</si>
  <si>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</si>
  <si>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</si>
  <si>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</si>
  <si>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</si>
  <si>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</si>
  <si>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</si>
  <si>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</si>
  <si>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</si>
  <si>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</si>
  <si>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</si>
  <si>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</si>
  <si>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</si>
  <si>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</si>
  <si>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</si>
  <si>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</si>
  <si>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</si>
  <si>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</si>
  <si>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</si>
  <si>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</si>
  <si>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</si>
  <si>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</si>
  <si>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</si>
  <si>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</si>
  <si>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</si>
  <si>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</si>
  <si>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</si>
  <si>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</si>
  <si>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</si>
  <si>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</si>
  <si>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</si>
  <si>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</si>
  <si>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</si>
  <si>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</si>
  <si>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</si>
  <si>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</si>
  <si>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</si>
  <si>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</si>
  <si>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</si>
  <si>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</si>
  <si>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</si>
  <si>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</si>
  <si>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</si>
  <si>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</si>
  <si>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</si>
  <si>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</si>
  <si>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</si>
  <si>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</si>
  <si>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</si>
  <si>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</si>
  <si>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</si>
  <si>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</si>
  <si>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</si>
  <si>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</si>
  <si>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</si>
  <si>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</si>
  <si>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</si>
  <si>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</si>
  <si>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</si>
  <si>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</si>
  <si>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</si>
  <si>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</si>
  <si>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</si>
  <si>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</si>
  <si>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</si>
  <si>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</si>
  <si>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</si>
  <si>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</si>
  <si>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</si>
  <si>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</si>
  <si>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</si>
  <si>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</si>
  <si>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</si>
  <si>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</si>
  <si>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</si>
  <si>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</si>
  <si>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</si>
  <si>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</si>
  <si>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</si>
  <si>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</si>
  <si>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</si>
  <si>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</si>
  <si>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</si>
  <si>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</si>
  <si>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</si>
  <si>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</si>
  <si>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</si>
  <si>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</si>
  <si>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</si>
  <si>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</si>
  <si>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</si>
  <si>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</si>
  <si>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</si>
  <si>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</si>
  <si>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</si>
  <si>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</si>
  <si>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</si>
  <si>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</si>
  <si>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</si>
  <si>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</si>
  <si>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</si>
  <si>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</si>
  <si>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</si>
  <si>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</si>
  <si>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</si>
  <si>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</si>
  <si>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</si>
  <si>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</si>
  <si>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</si>
  <si>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</si>
  <si>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</si>
  <si>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</si>
  <si>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</si>
  <si>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</si>
  <si>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</si>
  <si>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</si>
  <si>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</si>
  <si>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</si>
  <si>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</si>
  <si>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</si>
  <si>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</si>
  <si>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</si>
  <si>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</si>
  <si>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</si>
  <si>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</si>
  <si>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</si>
  <si>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</si>
  <si>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</si>
  <si>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</si>
  <si>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</si>
  <si>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</si>
  <si>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</si>
  <si>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</si>
  <si>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</si>
  <si>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</si>
  <si>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</si>
  <si>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</si>
  <si>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</si>
  <si>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</si>
  <si>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</si>
  <si>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</si>
  <si>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</si>
  <si>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</si>
  <si>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</si>
  <si>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</si>
  <si>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</si>
  <si>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</si>
  <si>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</si>
  <si>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</si>
  <si>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</si>
  <si>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</si>
  <si>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</si>
  <si>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</si>
  <si>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</si>
  <si>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</si>
  <si>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</si>
  <si>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</si>
  <si>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</si>
  <si>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</si>
  <si>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</si>
  <si>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</si>
  <si>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</si>
  <si>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</si>
  <si>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</si>
  <si>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</si>
  <si>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</si>
  <si>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</si>
  <si>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</si>
  <si>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</si>
  <si>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</si>
  <si>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</si>
  <si>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</si>
  <si>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</si>
  <si>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</si>
  <si>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</si>
  <si>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</si>
  <si>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</si>
  <si>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</si>
  <si>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</si>
  <si>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</si>
  <si>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</si>
  <si>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</si>
  <si>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</si>
  <si>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</si>
  <si>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</si>
  <si>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</si>
  <si>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</si>
  <si>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</si>
  <si>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</si>
  <si>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</si>
  <si>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</si>
  <si>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</si>
  <si>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</si>
  <si>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</si>
  <si>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</si>
  <si>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</si>
  <si>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</si>
  <si>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</si>
  <si>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</si>
  <si>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</si>
  <si>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</si>
  <si>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</si>
  <si>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</si>
  <si>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</si>
  <si>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</si>
  <si>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</si>
  <si>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</si>
  <si>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</si>
  <si>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</si>
  <si>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</si>
  <si>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</si>
  <si>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</si>
  <si>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</si>
  <si>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</si>
  <si>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</si>
  <si>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</si>
  <si>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</si>
  <si>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</si>
  <si>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</si>
  <si>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</si>
  <si>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</si>
  <si>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</si>
  <si>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</si>
  <si>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</si>
  <si>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</si>
  <si>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</si>
  <si>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</si>
  <si>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</si>
  <si>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</si>
  <si>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</si>
  <si>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</si>
  <si>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</si>
  <si>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</si>
  <si>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</si>
  <si>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</si>
  <si>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</si>
  <si>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</si>
  <si>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</si>
  <si>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</si>
  <si>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</si>
  <si>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</si>
  <si>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</si>
  <si>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</si>
  <si>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</si>
  <si>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</si>
  <si>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</si>
  <si>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</si>
  <si>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</si>
  <si>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</si>
  <si>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</si>
  <si>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</si>
  <si>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</si>
  <si>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</si>
  <si>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</si>
  <si>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</si>
  <si>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</si>
  <si>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</si>
  <si>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</si>
  <si>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</si>
  <si>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</si>
  <si>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</si>
  <si>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</si>
  <si>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</si>
  <si>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</si>
  <si>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</si>
  <si>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</si>
  <si>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</si>
  <si>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</si>
  <si>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</si>
  <si>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</si>
  <si>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</si>
  <si>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</si>
  <si>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</si>
  <si>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</si>
  <si>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</si>
  <si>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</si>
  <si>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</si>
  <si>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</si>
  <si>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</si>
  <si>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</si>
  <si>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</si>
  <si>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</si>
  <si>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</si>
  <si>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</si>
  <si>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</si>
  <si>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</si>
  <si>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</si>
  <si>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</si>
  <si>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</si>
  <si>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</si>
  <si>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</si>
  <si>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</si>
  <si>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</si>
  <si>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</si>
  <si>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</si>
  <si>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</si>
  <si>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</si>
  <si>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</si>
  <si>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</si>
  <si>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</si>
  <si>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</si>
  <si>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</si>
  <si>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</si>
  <si>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</si>
  <si>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</si>
  <si>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</si>
  <si>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</si>
  <si>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</si>
  <si>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</si>
  <si>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</si>
  <si>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</si>
  <si>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</si>
  <si>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</si>
  <si>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</si>
  <si>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</si>
  <si>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</si>
  <si>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</si>
  <si>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</si>
  <si>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</si>
  <si>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</si>
  <si>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</si>
  <si>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</si>
  <si>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</si>
  <si>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</si>
  <si>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</si>
  <si>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</si>
  <si>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</si>
  <si>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</si>
  <si>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</si>
  <si>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</si>
  <si>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</si>
  <si>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</si>
  <si>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</si>
  <si>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</si>
  <si>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</si>
  <si>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</si>
  <si>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</si>
  <si>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</si>
  <si>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</si>
  <si>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</si>
  <si>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</si>
  <si>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</si>
  <si>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</si>
  <si>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</si>
  <si>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</si>
  <si>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</si>
  <si>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</si>
  <si>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</si>
  <si>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</si>
  <si>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</si>
  <si>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</si>
  <si>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</si>
  <si>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</si>
  <si>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</si>
  <si>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</si>
  <si>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</si>
  <si>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</si>
  <si>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</si>
  <si>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</si>
  <si>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</si>
  <si>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</si>
  <si>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</si>
  <si>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</si>
  <si>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</si>
  <si>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</si>
  <si>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</si>
  <si>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</si>
  <si>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</si>
  <si>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</si>
  <si>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</si>
  <si>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</si>
  <si>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</si>
  <si>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</si>
  <si>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</si>
  <si>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</si>
  <si>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</si>
  <si>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</si>
  <si>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</si>
  <si>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</si>
  <si>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</si>
  <si>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</si>
  <si>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</si>
  <si>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</si>
  <si>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</si>
  <si>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</si>
  <si>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</si>
  <si>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</si>
  <si>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</si>
  <si>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</si>
  <si>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</si>
  <si>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</si>
  <si>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</si>
  <si>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</si>
  <si>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</si>
  <si>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</si>
  <si>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</si>
  <si>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</si>
  <si>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</si>
  <si>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</si>
  <si>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</si>
  <si>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</si>
  <si>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</si>
  <si>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</si>
  <si>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</si>
  <si>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</si>
  <si>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</si>
  <si>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</si>
  <si>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</si>
  <si>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</si>
  <si>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</si>
  <si>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</si>
  <si>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</si>
  <si>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</si>
  <si>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</si>
  <si>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</si>
  <si>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</si>
  <si>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</si>
  <si>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</si>
  <si>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</si>
  <si>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</si>
  <si>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</si>
  <si>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</si>
  <si>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</si>
  <si>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</si>
  <si>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</si>
  <si>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</si>
  <si>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</si>
  <si>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</si>
  <si>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</si>
  <si>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</si>
  <si>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</si>
  <si>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</si>
  <si>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</si>
  <si>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</si>
  <si>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</si>
  <si>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</si>
  <si>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</si>
  <si>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</si>
  <si>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</si>
  <si>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</si>
  <si>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</si>
  <si>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</si>
  <si>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</si>
  <si>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</si>
  <si>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</si>
  <si>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</si>
  <si>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</si>
  <si>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</si>
  <si>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</si>
  <si>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</si>
  <si>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</si>
  <si>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</si>
  <si>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</si>
  <si>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</si>
  <si>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</si>
  <si>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</si>
  <si>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</si>
  <si>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</si>
  <si>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</si>
  <si>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</si>
  <si>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</si>
  <si>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</si>
  <si>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</si>
  <si>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</si>
  <si>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</si>
  <si>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</si>
  <si>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</si>
  <si>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</si>
  <si>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</si>
  <si>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</si>
  <si>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</si>
  <si>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</si>
  <si>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</si>
  <si>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</si>
  <si>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</si>
  <si>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</si>
  <si>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</si>
  <si>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</si>
  <si>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</si>
  <si>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</si>
  <si>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</si>
  <si>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</si>
  <si>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</si>
  <si>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</si>
  <si>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</si>
  <si>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</si>
  <si>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</si>
  <si>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</si>
  <si>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</si>
  <si>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</si>
  <si>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</si>
  <si>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</si>
  <si>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</si>
  <si>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</si>
  <si>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</si>
  <si>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</si>
  <si>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</si>
  <si>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</si>
  <si>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</si>
  <si>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</si>
  <si>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</si>
  <si>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</si>
  <si>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</si>
  <si>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</si>
  <si>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</si>
  <si>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</si>
  <si>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</si>
  <si>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</si>
  <si>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</si>
  <si>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</si>
  <si>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</si>
  <si>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</si>
  <si>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</si>
  <si>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</si>
  <si>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</si>
  <si>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</si>
  <si>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</si>
  <si>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</si>
  <si>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</si>
  <si>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</si>
  <si>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</si>
  <si>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</si>
  <si>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</si>
  <si>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</si>
  <si>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</si>
  <si>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</si>
  <si>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</si>
  <si>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</si>
  <si>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</si>
  <si>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</si>
  <si>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</si>
  <si>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</si>
  <si>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</si>
  <si>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</si>
  <si>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</si>
  <si>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</si>
  <si>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</si>
  <si>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</si>
  <si>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</si>
  <si>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</si>
  <si>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</si>
  <si>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</si>
  <si>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</si>
  <si>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</si>
  <si>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</si>
  <si>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</si>
  <si>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</si>
  <si>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</si>
  <si>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</si>
  <si>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</si>
  <si>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</si>
  <si>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</si>
  <si>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</si>
  <si>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</si>
  <si>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</si>
  <si>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</si>
  <si>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</si>
  <si>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</si>
  <si>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</si>
  <si>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</si>
  <si>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</si>
  <si>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</si>
  <si>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</si>
  <si>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</si>
  <si>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</si>
  <si>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</si>
  <si>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</si>
  <si>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</si>
  <si>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</si>
  <si>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</si>
  <si>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</si>
  <si>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</si>
  <si>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</si>
  <si>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</si>
  <si>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</si>
  <si>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</si>
  <si>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</si>
  <si>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</si>
  <si>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</si>
  <si>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</si>
  <si>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</si>
  <si>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</si>
  <si>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</si>
  <si>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</si>
  <si>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</si>
  <si>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</si>
  <si>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</si>
  <si>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</si>
  <si>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</si>
  <si>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</si>
  <si>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</si>
  <si>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</si>
  <si>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</si>
  <si>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</si>
  <si>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</si>
  <si>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</si>
  <si>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</si>
  <si>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</si>
  <si>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</si>
  <si>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</si>
  <si>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</si>
  <si>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</si>
  <si>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</si>
  <si>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</si>
  <si>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</si>
  <si>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</si>
  <si>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</si>
  <si>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</si>
  <si>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</si>
  <si>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</si>
  <si>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</si>
  <si>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</si>
  <si>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</si>
  <si>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</si>
  <si>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</si>
  <si>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</si>
  <si>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</si>
  <si>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</si>
  <si>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</si>
  <si>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</si>
  <si>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</si>
  <si>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</si>
  <si>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</si>
  <si>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</si>
  <si>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</si>
  <si>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</si>
  <si>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</si>
  <si>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</si>
  <si>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</si>
  <si>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</si>
  <si>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</si>
  <si>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</si>
  <si>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</si>
  <si>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</si>
  <si>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</si>
  <si>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</si>
  <si>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</si>
  <si>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</si>
  <si>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</si>
  <si>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</si>
  <si>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</si>
  <si>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</si>
  <si>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</si>
  <si>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</si>
  <si>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</si>
  <si>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</si>
  <si>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</si>
  <si>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</si>
  <si>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</si>
  <si>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</si>
  <si>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</si>
  <si>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</si>
  <si>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</si>
  <si>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</si>
  <si>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</si>
  <si>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</si>
  <si>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</si>
  <si>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</si>
  <si>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</si>
  <si>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</si>
  <si>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</si>
  <si>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</si>
  <si>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</si>
  <si>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</si>
  <si>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</si>
  <si>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</si>
  <si>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</si>
  <si>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</si>
  <si>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</si>
  <si>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</si>
  <si>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</si>
  <si>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</si>
  <si>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</si>
  <si>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</si>
  <si>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</si>
  <si>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</si>
  <si>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</si>
  <si>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</si>
  <si>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</si>
  <si>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</si>
  <si>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</si>
  <si>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</si>
  <si>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</si>
  <si>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</si>
  <si>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</si>
  <si>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</si>
  <si>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</si>
  <si>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</si>
  <si>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</si>
  <si>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</si>
  <si>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</si>
  <si>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</si>
  <si>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</si>
  <si>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</si>
  <si>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</si>
  <si>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</si>
  <si>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</si>
  <si>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</si>
  <si>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</si>
  <si>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</si>
  <si>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</si>
  <si>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</si>
  <si>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</si>
  <si>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</si>
  <si>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</si>
  <si>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</si>
  <si>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</si>
  <si>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</si>
  <si>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</si>
  <si>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</si>
  <si>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</si>
  <si>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</si>
  <si>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</si>
  <si>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</si>
  <si>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</si>
  <si>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</si>
  <si>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</si>
  <si>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</si>
  <si>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</si>
  <si>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</si>
  <si>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</si>
  <si>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</si>
  <si>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</si>
  <si>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</si>
  <si>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</si>
  <si>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</si>
  <si>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</si>
  <si>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</si>
  <si>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</si>
  <si>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</si>
  <si>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</si>
  <si>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</si>
  <si>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</si>
  <si>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</si>
  <si>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</si>
  <si>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</si>
  <si>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</si>
  <si>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</si>
  <si>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</si>
  <si>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</si>
  <si>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</si>
  <si>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</si>
  <si>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</si>
  <si>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</si>
  <si>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</si>
  <si>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</si>
  <si>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</si>
  <si>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</si>
  <si>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</si>
  <si>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</si>
  <si>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</si>
  <si>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</si>
  <si>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</si>
  <si>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</si>
  <si>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</si>
  <si>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</si>
  <si>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</si>
  <si>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</si>
  <si>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</si>
  <si>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</si>
  <si>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</si>
  <si>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</si>
  <si>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</si>
  <si>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</si>
  <si>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</si>
  <si>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</si>
  <si>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</si>
  <si>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</si>
  <si>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</si>
  <si>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</si>
  <si>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</si>
  <si>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</si>
  <si>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</si>
  <si>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</si>
  <si>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</si>
  <si>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</si>
  <si>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</si>
  <si>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</si>
  <si>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</si>
  <si>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</si>
  <si>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</si>
  <si>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</si>
  <si>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</si>
  <si>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</si>
  <si>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</si>
  <si>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</si>
  <si>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</si>
  <si>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</si>
  <si>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</si>
  <si>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</si>
  <si>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</si>
  <si>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</si>
  <si>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</si>
  <si>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</si>
  <si>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</si>
  <si>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</si>
  <si>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</si>
  <si>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</si>
  <si>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</si>
  <si>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</si>
  <si>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</si>
  <si>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</si>
  <si>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</si>
  <si>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</si>
  <si>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</si>
  <si>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</si>
  <si>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</si>
  <si>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</si>
  <si>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</si>
  <si>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</si>
  <si>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</si>
  <si>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</si>
  <si>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</si>
  <si>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</si>
  <si>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</si>
  <si>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</si>
  <si>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</si>
  <si>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</si>
  <si>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</si>
  <si>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</si>
  <si>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</si>
  <si>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</si>
  <si>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</si>
  <si>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</si>
  <si>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</si>
  <si>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</si>
  <si>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</si>
  <si>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</si>
  <si>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</si>
  <si>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</si>
  <si>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</si>
  <si>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</si>
  <si>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</si>
  <si>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</si>
  <si>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</si>
  <si>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</si>
  <si>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</si>
  <si>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</si>
  <si>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</si>
  <si>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</si>
  <si>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</si>
  <si>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</si>
  <si>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</si>
  <si>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</si>
  <si>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</si>
  <si>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</si>
  <si>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</si>
  <si>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</si>
  <si>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</si>
  <si>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</si>
  <si>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</si>
  <si>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</si>
  <si>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</si>
  <si>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</si>
  <si>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</si>
  <si>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</si>
  <si>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</si>
  <si>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</si>
  <si>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</si>
  <si>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</si>
  <si>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</si>
  <si>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</si>
  <si>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</si>
  <si>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</si>
  <si>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</si>
  <si>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</si>
  <si>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</si>
  <si>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</si>
  <si>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</si>
  <si>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</si>
  <si>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</si>
  <si>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</si>
  <si>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</si>
  <si>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</si>
  <si>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</si>
  <si>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</si>
  <si>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</si>
  <si>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</si>
  <si>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</si>
  <si>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</si>
  <si>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</si>
  <si>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</si>
  <si>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</si>
  <si>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</si>
  <si>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</si>
  <si>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</si>
  <si>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</si>
  <si>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</si>
  <si>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</si>
  <si>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</si>
  <si>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</si>
  <si>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</si>
  <si>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</si>
  <si>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</si>
  <si>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</si>
  <si>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</si>
  <si>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</si>
  <si>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</si>
  <si>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</si>
  <si>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</si>
  <si>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</si>
  <si>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</si>
  <si>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</si>
  <si>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</si>
  <si>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</si>
  <si>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</si>
  <si>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</si>
  <si>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</si>
  <si>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</si>
  <si>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</si>
  <si>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</si>
  <si>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</si>
  <si>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</si>
  <si>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</si>
  <si>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</si>
  <si>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</si>
  <si>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</si>
  <si>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</si>
  <si>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</si>
  <si>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</si>
  <si>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</si>
  <si>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</si>
  <si>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</si>
  <si>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</si>
  <si>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</si>
  <si>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</si>
  <si>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</si>
  <si>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</si>
  <si>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</si>
  <si>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</si>
  <si>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</si>
  <si>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</si>
  <si>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</si>
  <si>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</si>
  <si>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</si>
  <si>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</si>
  <si>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</si>
  <si>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</si>
  <si>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</si>
  <si>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</si>
  <si>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</si>
  <si>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</si>
  <si>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</si>
  <si>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</si>
  <si>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</si>
  <si>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</si>
  <si>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</si>
  <si>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</si>
  <si>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</si>
  <si>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</si>
  <si>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</si>
  <si>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</si>
  <si>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</si>
  <si>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</si>
  <si>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</si>
  <si>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</si>
  <si>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</si>
  <si>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</si>
  <si>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</si>
  <si>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</si>
  <si>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</si>
  <si>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</si>
  <si>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</si>
  <si>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</si>
  <si>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</si>
  <si>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</si>
  <si>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</si>
  <si>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</si>
  <si>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</si>
  <si>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</si>
  <si>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</si>
  <si>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</si>
  <si>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</si>
  <si>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</si>
  <si>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</si>
  <si>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</si>
  <si>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</si>
  <si>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</si>
  <si>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</si>
  <si>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</si>
  <si>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</si>
  <si>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</si>
  <si>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</si>
  <si>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</si>
  <si>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</si>
  <si>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</si>
  <si>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</si>
  <si>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</si>
  <si>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</si>
  <si>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</si>
  <si>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</si>
  <si>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</si>
  <si>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</si>
  <si>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</si>
  <si>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</si>
  <si>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</si>
  <si>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</si>
  <si>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</si>
  <si>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</si>
  <si>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</si>
  <si>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</si>
  <si>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</si>
  <si>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</si>
  <si>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</si>
  <si>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</si>
  <si>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</si>
  <si>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</si>
  <si>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</si>
  <si>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</si>
  <si>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</si>
  <si>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</si>
  <si>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</si>
  <si>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</si>
  <si>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</si>
  <si>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</si>
  <si>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</si>
  <si>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</si>
  <si>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</si>
  <si>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</si>
  <si>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</si>
  <si>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</si>
  <si>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</si>
  <si>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</si>
  <si>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</si>
  <si>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</si>
  <si>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</si>
  <si>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</si>
  <si>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</si>
  <si>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</si>
  <si>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</si>
  <si>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</si>
  <si>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</si>
  <si>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</si>
  <si>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</si>
  <si>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</si>
  <si>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</si>
  <si>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</si>
  <si>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</si>
  <si>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</si>
  <si>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</si>
  <si>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</si>
  <si>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</si>
  <si>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</si>
  <si>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</si>
  <si>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</si>
  <si>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</si>
  <si>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</si>
  <si>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</si>
  <si>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</si>
  <si>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</si>
  <si>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</si>
  <si>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</si>
  <si>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</si>
  <si>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</si>
  <si>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</si>
  <si>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</si>
  <si>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</si>
  <si>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</si>
  <si>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</si>
  <si>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</si>
  <si>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</si>
  <si>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</si>
  <si>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</si>
  <si>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</si>
  <si>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</si>
  <si>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</si>
  <si>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</si>
  <si>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</si>
  <si>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</si>
  <si>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</si>
  <si>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</si>
  <si>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</si>
  <si>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</si>
  <si>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</si>
  <si>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</si>
  <si>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</si>
  <si>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</si>
  <si>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</si>
  <si>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</si>
  <si>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</si>
  <si>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</si>
  <si>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</si>
  <si>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</si>
  <si>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</si>
  <si>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</si>
  <si>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</si>
  <si>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</si>
  <si>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</si>
  <si>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</si>
  <si>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</si>
  <si>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</si>
  <si>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</si>
  <si>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</si>
  <si>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</si>
  <si>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</si>
  <si>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</si>
  <si>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</si>
  <si>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</si>
  <si>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</si>
  <si>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</si>
  <si>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</si>
  <si>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</si>
  <si>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</si>
  <si>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</si>
  <si>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</si>
  <si>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</si>
  <si>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</si>
  <si>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</si>
  <si>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</si>
  <si>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</si>
  <si>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</si>
  <si>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</si>
  <si>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</si>
  <si>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</si>
  <si>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</si>
  <si>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</si>
  <si>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</si>
  <si>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</si>
  <si>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</si>
  <si>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</si>
  <si>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</si>
  <si>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</si>
  <si>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</si>
  <si>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</si>
  <si>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</si>
  <si>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</si>
  <si>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</si>
  <si>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</si>
  <si>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</si>
  <si>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</si>
  <si>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</si>
  <si>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</si>
  <si>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</si>
  <si>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</si>
  <si>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</si>
  <si>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</si>
  <si>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</si>
  <si>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</si>
  <si>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</si>
  <si>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</si>
  <si>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</si>
  <si>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</si>
  <si>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</si>
  <si>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</si>
  <si>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</si>
  <si>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</si>
  <si>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</si>
  <si>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</si>
  <si>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</si>
  <si>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</si>
  <si>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</si>
  <si>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</si>
  <si>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</si>
  <si>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</si>
  <si>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</si>
  <si>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</si>
  <si>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</si>
  <si>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</si>
  <si>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</si>
  <si>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</si>
  <si>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</si>
  <si>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</si>
  <si>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</si>
  <si>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</si>
  <si>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</si>
  <si>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</si>
  <si>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</si>
  <si>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</si>
  <si>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</si>
  <si>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</si>
  <si>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</si>
  <si>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</si>
  <si>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</si>
  <si>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</si>
  <si>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</si>
  <si>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</si>
  <si>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</si>
  <si>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</si>
  <si>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</si>
  <si>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</si>
  <si>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</si>
  <si>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</si>
  <si>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</si>
  <si>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</si>
  <si>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</si>
  <si>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</si>
  <si>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</si>
  <si>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</si>
  <si>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</si>
  <si>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</si>
  <si>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</si>
  <si>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</si>
  <si>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</si>
  <si>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</si>
  <si>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</si>
  <si>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</si>
  <si>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</si>
  <si>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</si>
  <si>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</si>
  <si>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</si>
  <si>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</si>
  <si>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</si>
  <si>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</si>
  <si>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</si>
  <si>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</si>
  <si>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</si>
  <si>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</si>
  <si>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</si>
  <si>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</si>
  <si>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</si>
  <si>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</si>
  <si>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</si>
  <si>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</si>
  <si>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</si>
  <si>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</si>
  <si>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</si>
  <si>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</si>
  <si>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</si>
  <si>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</si>
  <si>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</si>
  <si>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</si>
  <si>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</si>
  <si>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</si>
  <si>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</si>
  <si>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</si>
  <si>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</si>
  <si>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</si>
  <si>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</si>
  <si>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</si>
  <si>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</si>
  <si>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</si>
  <si>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</si>
  <si>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</si>
  <si>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</si>
  <si>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</si>
  <si>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</si>
  <si>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</si>
  <si>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</si>
  <si>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</si>
  <si>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</si>
  <si>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</si>
  <si>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</si>
  <si>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</si>
  <si>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</si>
  <si>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</si>
  <si>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</si>
  <si>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</si>
  <si>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</si>
  <si>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</si>
  <si>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</si>
  <si>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</si>
  <si>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</si>
  <si>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</si>
  <si>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</si>
  <si>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</si>
  <si>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</si>
  <si>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</si>
  <si>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</si>
  <si>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</si>
  <si>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</si>
  <si>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</si>
  <si>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</si>
  <si>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</si>
  <si>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</si>
  <si>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</si>
  <si>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</si>
  <si>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</si>
  <si>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</si>
  <si>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</si>
  <si>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</si>
  <si>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</si>
  <si>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</si>
  <si>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</si>
  <si>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</si>
  <si>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</si>
  <si>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</si>
  <si>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</si>
  <si>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</si>
  <si>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</si>
  <si>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</si>
  <si>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</si>
  <si>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</si>
  <si>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</si>
  <si>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</si>
  <si>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</si>
  <si>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</si>
  <si>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</si>
  <si>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</si>
  <si>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</si>
  <si>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</si>
  <si>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</si>
  <si>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</si>
  <si>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</si>
  <si>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</si>
  <si>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</si>
  <si>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</si>
  <si>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</si>
  <si>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</si>
  <si>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</si>
  <si>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</si>
  <si>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</si>
  <si>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</si>
  <si>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</si>
  <si>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</si>
  <si>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</si>
  <si>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</si>
  <si>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</si>
  <si>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</si>
  <si>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</si>
  <si>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</si>
  <si>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</si>
  <si>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</si>
  <si>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</si>
  <si>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</si>
  <si>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</si>
  <si>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</si>
  <si>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</si>
  <si>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</si>
  <si>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</si>
  <si>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</si>
  <si>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</si>
  <si>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</si>
  <si>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</si>
  <si>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</si>
  <si>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</si>
  <si>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</si>
  <si>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</si>
  <si>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</si>
  <si>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</si>
  <si>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</si>
  <si>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</si>
  <si>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</si>
  <si>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</si>
  <si>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</si>
  <si>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</si>
  <si>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</si>
  <si>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</si>
  <si>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</si>
  <si>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</si>
  <si>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</si>
  <si>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</si>
  <si>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</si>
  <si>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</si>
  <si>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</si>
  <si>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</si>
  <si>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</si>
  <si>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</si>
  <si>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</si>
  <si>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</si>
  <si>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</si>
  <si>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</si>
  <si>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</si>
  <si>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</si>
  <si>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</si>
  <si>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</si>
  <si>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</si>
  <si>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</si>
  <si>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</si>
  <si>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</si>
  <si>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</si>
  <si>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</si>
  <si>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</si>
  <si>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</si>
  <si>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</si>
  <si>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</si>
  <si>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</si>
  <si>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</si>
  <si>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</si>
  <si>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</si>
  <si>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</si>
  <si>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</si>
  <si>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</si>
  <si>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</si>
  <si>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</si>
  <si>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</si>
  <si>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</si>
  <si>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</si>
  <si>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</si>
  <si>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</si>
  <si>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</si>
  <si>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</si>
  <si>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</si>
  <si>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</si>
  <si>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</si>
  <si>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</si>
  <si>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</si>
  <si>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</si>
  <si>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</si>
  <si>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</si>
  <si>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</si>
  <si>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</si>
  <si>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</si>
  <si>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</si>
  <si>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</si>
  <si>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</si>
  <si>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</si>
  <si>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</si>
  <si>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</si>
  <si>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</si>
  <si>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</si>
  <si>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</si>
  <si>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</si>
  <si>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</si>
  <si>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</si>
  <si>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</si>
  <si>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</si>
  <si>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</si>
  <si>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</si>
  <si>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</si>
  <si>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</si>
  <si>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</si>
  <si>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</si>
  <si>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</si>
  <si>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</si>
  <si>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</si>
  <si>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</si>
  <si>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</si>
  <si>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</si>
  <si>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</si>
  <si>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</si>
  <si>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</si>
  <si>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</si>
  <si>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</si>
  <si>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</si>
  <si>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</si>
  <si>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</si>
  <si>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</si>
  <si>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</si>
  <si>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</si>
  <si>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</si>
  <si>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</si>
  <si>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</si>
  <si>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</si>
  <si>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</si>
  <si>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</si>
  <si>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</si>
  <si>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</si>
  <si>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</si>
  <si>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</si>
  <si>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</si>
  <si>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</si>
  <si>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</si>
  <si>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</si>
  <si>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</si>
  <si>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</si>
  <si>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</si>
  <si>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</si>
  <si>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</si>
  <si>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</si>
  <si>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</si>
  <si>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</si>
  <si>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</si>
  <si>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</si>
  <si>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</si>
  <si>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</si>
  <si>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</si>
  <si>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</si>
  <si>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</si>
  <si>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</si>
  <si>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</si>
  <si>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</si>
  <si>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</si>
  <si>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</si>
  <si>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</si>
  <si>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</si>
  <si>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</si>
  <si>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</si>
  <si>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</si>
  <si>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</si>
  <si>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</si>
  <si>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</si>
  <si>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</si>
  <si>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</si>
  <si>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</si>
  <si>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</si>
  <si>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</si>
  <si>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</si>
  <si>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</si>
  <si>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</si>
  <si>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</si>
  <si>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</si>
  <si>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</si>
  <si>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</si>
  <si>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</si>
  <si>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</si>
  <si>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</si>
  <si>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</si>
  <si>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</si>
  <si>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</si>
  <si>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</si>
  <si>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</si>
  <si>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</si>
  <si>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</si>
  <si>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</si>
  <si>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</si>
  <si>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</si>
  <si>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</si>
  <si>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</si>
  <si>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</si>
  <si>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</si>
  <si>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</si>
  <si>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</si>
  <si>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</si>
  <si>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</si>
  <si>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</si>
  <si>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</si>
  <si>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</si>
  <si>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</si>
  <si>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</si>
  <si>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</si>
  <si>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</si>
  <si>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</si>
  <si>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</si>
  <si>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</si>
  <si>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</si>
  <si>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</si>
  <si>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</si>
  <si>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</si>
  <si>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</si>
  <si>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</si>
  <si>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</si>
  <si>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</si>
  <si>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</si>
  <si>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</si>
  <si>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</si>
  <si>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</si>
  <si>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</si>
  <si>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</si>
  <si>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</si>
  <si>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</si>
  <si>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</si>
  <si>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</si>
  <si>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</si>
  <si>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</si>
  <si>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</si>
  <si>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</si>
  <si>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</si>
  <si>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</si>
  <si>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</si>
  <si>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</si>
  <si>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</si>
  <si>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</si>
  <si>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</si>
  <si>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</si>
  <si>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</si>
  <si>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</si>
  <si>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</si>
  <si>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</si>
  <si>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</si>
  <si>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</si>
  <si>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</si>
  <si>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</si>
  <si>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</si>
  <si>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</si>
  <si>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</si>
  <si>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</si>
  <si>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</si>
  <si>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</si>
  <si>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</si>
  <si>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</si>
  <si>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</si>
  <si>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</si>
  <si>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</si>
  <si>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</si>
  <si>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</si>
  <si>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</si>
  <si>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</si>
  <si>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</si>
  <si>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</si>
  <si>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</si>
  <si>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</si>
  <si>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</si>
  <si>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</si>
  <si>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</si>
  <si>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</si>
  <si>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</si>
  <si>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</si>
  <si>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</si>
  <si>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</si>
  <si>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</si>
  <si>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</si>
  <si>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</si>
  <si>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</si>
  <si>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</si>
  <si>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</si>
  <si>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</si>
  <si>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</si>
  <si>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</si>
  <si>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</si>
  <si>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</si>
  <si>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</si>
  <si>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</si>
  <si>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</si>
  <si>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</si>
  <si>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</si>
  <si>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</si>
  <si>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</si>
  <si>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</si>
  <si>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</si>
  <si>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</si>
  <si>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</si>
  <si>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</si>
  <si>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</si>
  <si>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</si>
  <si>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</si>
  <si>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</si>
  <si>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</si>
  <si>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</si>
  <si>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</si>
  <si>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</si>
  <si>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</si>
  <si>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</si>
  <si>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</si>
  <si>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</si>
  <si>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</si>
  <si>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</si>
  <si>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</si>
  <si>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</si>
  <si>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</si>
  <si>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</si>
  <si>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</si>
  <si>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</si>
  <si>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</si>
  <si>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</si>
  <si>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</si>
  <si>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</si>
  <si>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</si>
  <si>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</si>
  <si>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</si>
  <si>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</si>
  <si>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</si>
  <si>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</si>
  <si>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</si>
  <si>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</si>
  <si>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</si>
  <si>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</si>
  <si>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</si>
  <si>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</si>
  <si>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</si>
  <si>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</si>
  <si>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</si>
  <si>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</si>
  <si>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</si>
  <si>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</si>
  <si>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</si>
  <si>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</si>
  <si>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</si>
  <si>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</si>
  <si>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</si>
  <si>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</si>
  <si>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</si>
  <si>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</si>
  <si>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</si>
  <si>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</si>
  <si>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</si>
  <si>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</si>
  <si>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</si>
  <si>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</si>
  <si>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</si>
  <si>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</si>
  <si>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</si>
  <si>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</si>
  <si>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</si>
  <si>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</si>
  <si>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</si>
  <si>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</si>
  <si>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</si>
  <si>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</si>
  <si>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</si>
  <si>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</si>
  <si>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</si>
  <si>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</si>
  <si>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</si>
  <si>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</si>
  <si>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</si>
  <si>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</si>
  <si>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</si>
  <si>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</si>
  <si>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</si>
  <si>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</si>
  <si>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</si>
  <si>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</si>
  <si>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</si>
  <si>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</si>
  <si>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</si>
  <si>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</si>
  <si>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</si>
  <si>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</si>
  <si>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</si>
  <si>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</si>
  <si>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</si>
  <si>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</si>
  <si>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</si>
  <si>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</si>
  <si>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</si>
  <si>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</si>
  <si>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</si>
  <si>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</si>
  <si>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</si>
  <si>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</si>
  <si>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</si>
  <si>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</si>
  <si>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</si>
  <si>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</si>
  <si>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</si>
  <si>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</si>
  <si>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</si>
  <si>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</si>
  <si>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</si>
  <si>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</si>
  <si>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</si>
  <si>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</si>
  <si>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</si>
  <si>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</si>
  <si>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</si>
  <si>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</si>
  <si>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</si>
  <si>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</si>
  <si>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</si>
  <si>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</si>
  <si>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</si>
  <si>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</si>
  <si>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</si>
  <si>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</si>
  <si>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</si>
  <si>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</si>
  <si>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</si>
  <si>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</si>
  <si>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</si>
  <si>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</si>
  <si>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</si>
  <si>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</si>
  <si>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</si>
  <si>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</si>
  <si>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</si>
  <si>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</si>
  <si>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</si>
  <si>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</si>
  <si>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</si>
  <si>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</si>
  <si>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</si>
  <si>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</si>
  <si>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</si>
  <si>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</si>
  <si>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</si>
  <si>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</si>
  <si>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</si>
  <si>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</si>
  <si>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</si>
  <si>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</si>
  <si>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</si>
  <si>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</si>
  <si>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</si>
  <si>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</si>
  <si>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</si>
  <si>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</si>
  <si>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</si>
  <si>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</si>
  <si>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</si>
  <si>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</si>
  <si>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</si>
  <si>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</si>
  <si>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</si>
  <si>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</si>
  <si>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</si>
  <si>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</si>
  <si>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</si>
  <si>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</si>
  <si>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</si>
  <si>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</si>
  <si>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</si>
  <si>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</si>
  <si>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</si>
  <si>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</si>
  <si>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</si>
  <si>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</si>
  <si>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</si>
  <si>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</si>
  <si>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</si>
  <si>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</si>
  <si>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</si>
  <si>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</si>
  <si>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</si>
  <si>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</si>
  <si>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</si>
  <si>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</si>
  <si>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</si>
  <si>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</si>
  <si>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</si>
  <si>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</si>
  <si>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</si>
  <si>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</si>
  <si>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</si>
  <si>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</si>
  <si>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</si>
  <si>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</si>
  <si>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</si>
  <si>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</si>
  <si>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</si>
  <si>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</si>
  <si>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</si>
  <si>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</si>
  <si>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</si>
  <si>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</si>
  <si>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</si>
  <si>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</si>
  <si>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</si>
  <si>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</si>
  <si>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</si>
  <si>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</si>
  <si>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</si>
  <si>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</si>
  <si>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</si>
  <si>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</si>
  <si>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</si>
  <si>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</si>
  <si>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</si>
  <si>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</si>
  <si>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</si>
  <si>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</si>
  <si>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</si>
  <si>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</si>
  <si>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</si>
  <si>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</si>
  <si>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</si>
  <si>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</si>
  <si>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</si>
  <si>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</si>
  <si>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</si>
  <si>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</si>
  <si>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</si>
  <si>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</si>
  <si>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</si>
  <si>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</si>
  <si>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</si>
  <si>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</si>
  <si>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</si>
  <si>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</si>
  <si>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</si>
  <si>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</si>
  <si>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</si>
  <si>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</si>
  <si>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</si>
  <si>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</si>
  <si>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</si>
  <si>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</si>
  <si>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</si>
  <si>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</si>
  <si>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</si>
  <si>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</si>
  <si>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</si>
  <si>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</si>
  <si>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</si>
  <si>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</si>
  <si>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</si>
  <si>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</si>
  <si>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</si>
  <si>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</si>
  <si>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</si>
  <si>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</si>
  <si>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</si>
  <si>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</si>
  <si>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</si>
  <si>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</si>
  <si>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</si>
  <si>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</si>
  <si>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</si>
  <si>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</si>
  <si>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</si>
  <si>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</si>
  <si>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</si>
  <si>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</si>
  <si>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</si>
  <si>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</si>
  <si>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</si>
  <si>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</si>
  <si>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</si>
  <si>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</si>
  <si>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</si>
  <si>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</si>
  <si>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</si>
  <si>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</si>
  <si>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</si>
  <si>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</si>
  <si>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</si>
  <si>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</si>
  <si>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</si>
  <si>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</si>
  <si>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</si>
  <si>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</si>
  <si>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</si>
  <si>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</si>
  <si>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</si>
  <si>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</si>
  <si>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</si>
  <si>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</si>
  <si>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</si>
  <si>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</si>
  <si>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</si>
  <si>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</si>
  <si>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</si>
  <si>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</si>
  <si>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</si>
  <si>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</si>
  <si>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</si>
  <si>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</si>
  <si>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</si>
  <si>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</si>
  <si>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</si>
  <si>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</si>
  <si>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</si>
  <si>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</si>
  <si>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</si>
  <si>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</si>
  <si>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</si>
  <si>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</si>
  <si>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</si>
  <si>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</si>
  <si>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</si>
  <si>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</si>
  <si>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</si>
  <si>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</si>
  <si>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</si>
  <si>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</si>
  <si>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</si>
  <si>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</si>
  <si>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</si>
  <si>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</si>
  <si>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</si>
  <si>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</si>
  <si>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</si>
  <si>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</si>
  <si>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</si>
  <si>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</si>
  <si>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</si>
  <si>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</si>
  <si>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</si>
  <si>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</si>
  <si>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</si>
  <si>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</si>
  <si>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</si>
  <si>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</si>
  <si>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</si>
  <si>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</si>
  <si>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</si>
  <si>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</si>
  <si>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</si>
  <si>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</si>
  <si>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</si>
  <si>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</si>
  <si>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</si>
  <si>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</si>
  <si>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</si>
  <si>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</si>
  <si>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</si>
  <si>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</si>
  <si>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</si>
  <si>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</si>
  <si>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</si>
  <si>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</si>
  <si>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</si>
  <si>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</si>
  <si>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</si>
  <si>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</si>
  <si>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</si>
  <si>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</si>
  <si>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</si>
  <si>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</si>
  <si>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</si>
  <si>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</si>
  <si>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</si>
  <si>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</si>
  <si>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</si>
  <si>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</si>
  <si>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</si>
  <si>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</si>
  <si>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</si>
  <si>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</si>
  <si>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</si>
  <si>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</si>
  <si>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</si>
  <si>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</si>
  <si>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</si>
  <si>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</si>
  <si>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</si>
  <si>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</si>
  <si>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</si>
  <si>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</si>
  <si>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</si>
  <si>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</si>
  <si>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</si>
  <si>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</si>
  <si>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</si>
  <si>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</si>
  <si>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</si>
  <si>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</si>
  <si>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</si>
  <si>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</si>
  <si>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</si>
  <si>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</si>
  <si>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</si>
  <si>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</si>
  <si>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</si>
  <si>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</si>
  <si>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</si>
  <si>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</si>
  <si>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</si>
  <si>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</si>
  <si>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</si>
  <si>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</si>
  <si>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</si>
  <si>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</si>
  <si>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</si>
  <si>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</si>
  <si>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</si>
  <si>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</si>
  <si>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</si>
  <si>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</si>
  <si>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</si>
  <si>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</si>
  <si>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</si>
  <si>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</si>
  <si>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</si>
  <si>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</si>
  <si>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</si>
  <si>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</si>
  <si>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</si>
  <si>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</si>
  <si>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</si>
  <si>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</si>
  <si>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</si>
  <si>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</si>
  <si>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</si>
  <si>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</si>
  <si>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</si>
  <si>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</si>
  <si>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</si>
  <si>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</si>
  <si>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</si>
  <si>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</si>
  <si>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</si>
  <si>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</si>
  <si>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</si>
  <si>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</si>
  <si>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</si>
  <si>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</si>
  <si>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</si>
  <si>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</si>
  <si>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</si>
  <si>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</si>
  <si>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</si>
  <si>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</si>
  <si>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</si>
  <si>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</si>
  <si>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</si>
  <si>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</si>
  <si>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</si>
  <si>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</si>
  <si>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</si>
  <si>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</si>
  <si>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</si>
  <si>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</si>
  <si>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</si>
  <si>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</si>
  <si>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</si>
  <si>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</si>
  <si>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</si>
  <si>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</si>
  <si>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</si>
  <si>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</si>
  <si>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</si>
  <si>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</si>
  <si>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</si>
  <si>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</si>
  <si>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</si>
  <si>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</si>
  <si>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</si>
  <si>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</si>
  <si>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</si>
  <si>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</si>
  <si>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</si>
  <si>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</si>
  <si>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</si>
  <si>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</si>
  <si>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</si>
  <si>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</si>
  <si>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</si>
  <si>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</si>
  <si>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</si>
  <si>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</si>
  <si>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</si>
  <si>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</si>
  <si>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</si>
  <si>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</si>
  <si>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</si>
  <si>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</si>
  <si>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</si>
  <si>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</si>
  <si>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</si>
  <si>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</si>
  <si>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</si>
  <si>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</si>
  <si>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</si>
  <si>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</si>
  <si>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</si>
  <si>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</si>
  <si>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</si>
  <si>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</si>
  <si>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</si>
  <si>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</si>
  <si>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</si>
  <si>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</si>
  <si>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</si>
  <si>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</si>
  <si>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</si>
  <si>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</si>
  <si>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</si>
  <si>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</si>
  <si>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</si>
  <si>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</si>
  <si>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</si>
  <si>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</si>
  <si>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</si>
  <si>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</si>
  <si>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</si>
  <si>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</si>
  <si>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</si>
  <si>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</si>
  <si>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</si>
  <si>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</si>
  <si>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</si>
  <si>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</si>
  <si>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</si>
  <si>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</si>
  <si>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</si>
  <si>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</si>
  <si>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</si>
  <si>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</si>
  <si>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</si>
  <si>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</si>
  <si>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</si>
  <si>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</si>
  <si>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</si>
  <si>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</si>
  <si>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</si>
  <si>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</si>
  <si>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</si>
  <si>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</si>
  <si>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</si>
  <si>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</si>
  <si>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</si>
  <si>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</si>
  <si>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</si>
  <si>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</si>
  <si>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</si>
  <si>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</si>
  <si>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</si>
  <si>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</si>
  <si>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</si>
  <si>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</si>
  <si>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</si>
  <si>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</si>
  <si>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</si>
  <si>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</si>
  <si>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</si>
  <si>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</si>
  <si>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</si>
  <si>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</si>
  <si>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</si>
  <si>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</si>
  <si>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</si>
  <si>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</si>
  <si>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</si>
  <si>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</si>
  <si>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</si>
  <si>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</si>
  <si>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</si>
  <si>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</si>
  <si>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</si>
  <si>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</si>
  <si>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</si>
  <si>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</si>
  <si>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</si>
  <si>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</si>
  <si>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</si>
  <si>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</si>
  <si>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</si>
  <si>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</si>
  <si>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</si>
  <si>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</si>
  <si>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</si>
  <si>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</si>
  <si>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</si>
  <si>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</si>
  <si>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</si>
  <si>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</si>
  <si>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</si>
  <si>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</si>
  <si>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</si>
  <si>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</si>
  <si>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</si>
  <si>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</si>
  <si>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</si>
  <si>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</si>
  <si>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</si>
  <si>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</si>
  <si>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</si>
  <si>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</si>
  <si>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</si>
  <si>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</si>
  <si>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</si>
  <si>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</si>
  <si>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</si>
  <si>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</si>
  <si>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</si>
  <si>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</si>
  <si>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</si>
  <si>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</si>
  <si>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</si>
  <si>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</si>
  <si>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</si>
  <si>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</si>
  <si>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</si>
  <si>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</si>
  <si>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</si>
  <si>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</si>
  <si>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</si>
  <si>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</si>
  <si>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</si>
  <si>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</si>
  <si>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</si>
  <si>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</si>
  <si>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</si>
  <si>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</si>
  <si>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</si>
  <si>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</si>
  <si>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</si>
  <si>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</si>
  <si>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</si>
  <si>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</si>
  <si>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</si>
  <si>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</si>
  <si>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</si>
  <si>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</si>
  <si>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</si>
  <si>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</si>
  <si>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</si>
  <si>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</si>
  <si>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</si>
  <si>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</si>
  <si>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</si>
  <si>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</si>
  <si>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</si>
  <si>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</si>
  <si>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</si>
  <si>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</si>
  <si>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</si>
  <si>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</si>
  <si>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</si>
  <si>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</si>
  <si>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</si>
  <si>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</si>
  <si>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</si>
  <si>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</si>
  <si>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</si>
  <si>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</si>
  <si>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</si>
  <si>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</si>
  <si>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</si>
  <si>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</si>
  <si>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</si>
  <si>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</si>
  <si>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</si>
  <si>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</si>
  <si>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</si>
  <si>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</si>
  <si>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</si>
  <si>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</si>
  <si>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</si>
  <si>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</si>
  <si>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</si>
  <si>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</si>
  <si>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</si>
  <si>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</si>
  <si>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</si>
  <si>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</si>
  <si>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</si>
  <si>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</si>
  <si>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</si>
  <si>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</si>
  <si>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</si>
  <si>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</si>
  <si>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</si>
  <si>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</si>
  <si>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</si>
  <si>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</si>
  <si>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</si>
  <si>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</si>
  <si>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</si>
  <si>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</si>
  <si>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</si>
  <si>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</si>
  <si>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</si>
  <si>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</si>
  <si>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</si>
  <si>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</si>
  <si>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</si>
  <si>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</si>
  <si>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</si>
  <si>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</si>
  <si>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</si>
  <si>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</si>
  <si>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</si>
  <si>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</si>
  <si>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</si>
  <si>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</si>
  <si>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</si>
  <si>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</si>
  <si>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</si>
  <si>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</si>
  <si>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</si>
  <si>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</si>
  <si>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</si>
  <si>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</si>
  <si>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</si>
  <si>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</si>
  <si>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</si>
  <si>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</si>
  <si>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</si>
  <si>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</si>
  <si>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</si>
  <si>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</si>
  <si>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</si>
  <si>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</si>
  <si>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</si>
  <si>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</si>
  <si>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</si>
  <si>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</si>
  <si>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</si>
  <si>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</si>
  <si>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</si>
  <si>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</si>
  <si>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</si>
  <si>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</si>
  <si>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</si>
  <si>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</si>
  <si>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</si>
  <si>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</si>
  <si>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</si>
  <si>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</si>
  <si>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</si>
  <si>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</si>
  <si>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</si>
  <si>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</si>
  <si>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</si>
  <si>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</si>
  <si>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</si>
  <si>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</si>
  <si>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</si>
  <si>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</si>
  <si>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</si>
  <si>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</si>
  <si>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</si>
  <si>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</si>
  <si>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</si>
  <si>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</si>
  <si>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</si>
  <si>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</si>
  <si>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</si>
  <si>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</si>
  <si>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</si>
  <si>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</si>
  <si>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</si>
  <si>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</si>
  <si>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</si>
  <si>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</si>
  <si>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</si>
  <si>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</si>
  <si>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</si>
  <si>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</si>
  <si>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</si>
  <si>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</si>
  <si>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</si>
  <si>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</si>
  <si>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</si>
  <si>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</si>
  <si>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</si>
  <si>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</si>
  <si>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</si>
  <si>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</si>
  <si>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</si>
  <si>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</si>
  <si>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</si>
  <si>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</si>
  <si>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</si>
  <si>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</si>
  <si>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</si>
  <si>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</si>
  <si>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</si>
  <si>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</si>
  <si>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</si>
  <si>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</si>
  <si>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</si>
  <si>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</si>
  <si>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</si>
  <si>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</si>
  <si>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</si>
  <si>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</si>
  <si>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</si>
  <si>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</si>
  <si>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</si>
  <si>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</si>
  <si>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</si>
  <si>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</si>
  <si>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</si>
  <si>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</si>
  <si>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</si>
  <si>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</si>
  <si>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</si>
  <si>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</si>
  <si>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</si>
  <si>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</si>
  <si>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</si>
  <si>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</si>
  <si>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</si>
  <si>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</si>
  <si>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</si>
  <si>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</si>
  <si>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</si>
  <si>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</si>
  <si>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</si>
  <si>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</si>
  <si>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</si>
  <si>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</si>
  <si>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</si>
  <si>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</si>
  <si>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</si>
  <si>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</si>
  <si>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</si>
  <si>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</si>
  <si>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</si>
  <si>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</si>
  <si>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</si>
  <si>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</si>
  <si>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</si>
  <si>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</si>
  <si>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</si>
  <si>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</si>
  <si>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</si>
  <si>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</si>
  <si>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</si>
  <si>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</si>
  <si>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</si>
  <si>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</si>
  <si>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</si>
  <si>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</si>
  <si>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</si>
  <si>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</si>
  <si>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</si>
  <si>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</si>
  <si>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</si>
  <si>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</si>
  <si>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</si>
  <si>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</si>
  <si>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</si>
  <si>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</si>
  <si>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</si>
  <si>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</si>
  <si>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</si>
  <si>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</si>
  <si>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</si>
  <si>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</si>
  <si>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</si>
  <si>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</si>
  <si>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</si>
  <si>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</si>
  <si>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</si>
  <si>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</si>
  <si>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</si>
  <si>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</si>
  <si>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</si>
  <si>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</si>
  <si>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</si>
  <si>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</si>
  <si>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</si>
  <si>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</si>
  <si>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</si>
  <si>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</si>
  <si>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</si>
  <si>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</si>
  <si>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</si>
  <si>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</si>
  <si>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</si>
  <si>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</si>
  <si>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</si>
  <si>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</si>
  <si>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</si>
  <si>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</si>
  <si>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</si>
  <si>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</si>
  <si>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</si>
  <si>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</si>
  <si>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</si>
  <si>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</si>
  <si>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</si>
  <si>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</si>
  <si>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</si>
  <si>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</si>
  <si>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</si>
  <si>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</si>
  <si>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</si>
  <si>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</si>
  <si>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</si>
  <si>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</si>
  <si>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</si>
  <si>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</si>
  <si>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</si>
  <si>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</si>
  <si>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</si>
  <si>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</si>
  <si>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</si>
  <si>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</si>
  <si>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</si>
  <si>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</si>
  <si>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</si>
  <si>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</si>
  <si>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</si>
  <si>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</si>
  <si>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</si>
  <si>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</si>
  <si>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</si>
  <si>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</si>
  <si>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</si>
  <si>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</si>
  <si>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</si>
  <si>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</si>
  <si>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</si>
  <si>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</si>
  <si>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</si>
  <si>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</si>
  <si>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</si>
  <si>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</si>
  <si>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</si>
  <si>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</si>
  <si>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</si>
  <si>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</si>
  <si>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</si>
  <si>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</si>
  <si>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</si>
  <si>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</si>
  <si>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</si>
  <si>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</si>
  <si>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</si>
  <si>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</si>
  <si>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</si>
  <si>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</si>
  <si>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</si>
  <si>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</si>
  <si>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</si>
  <si>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</si>
  <si>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</si>
  <si>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</si>
  <si>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</si>
  <si>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</si>
  <si>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</si>
  <si>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</si>
  <si>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</si>
  <si>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</si>
  <si>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</si>
  <si>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</si>
  <si>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</si>
  <si>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</si>
  <si>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</si>
  <si>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</si>
  <si>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</si>
  <si>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</si>
  <si>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</si>
  <si>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</si>
  <si>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</si>
  <si>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</si>
  <si>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</si>
  <si>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</si>
  <si>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</si>
  <si>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</si>
  <si>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</si>
  <si>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</si>
  <si>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</si>
  <si>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</si>
  <si>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</si>
  <si>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</si>
  <si>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</si>
  <si>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</si>
  <si>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</si>
  <si>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</si>
  <si>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</si>
  <si>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</si>
  <si>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</si>
  <si>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</si>
  <si>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</si>
  <si>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</si>
  <si>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</si>
  <si>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</si>
  <si>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</si>
  <si>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</si>
  <si>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</si>
  <si>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</si>
  <si>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</si>
  <si>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</si>
  <si>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</si>
  <si>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</si>
  <si>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</si>
  <si>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</si>
  <si>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</si>
  <si>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</si>
  <si>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</si>
  <si>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</si>
  <si>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</si>
  <si>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</si>
  <si>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</si>
  <si>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</si>
  <si>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</si>
  <si>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</si>
  <si>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</si>
  <si>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</si>
  <si>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</si>
  <si>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</si>
  <si>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</si>
  <si>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</si>
  <si>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</si>
  <si>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</si>
  <si>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</si>
  <si>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</si>
  <si>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</si>
  <si>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</si>
  <si>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</si>
  <si>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</si>
  <si>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</si>
  <si>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</si>
  <si>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</si>
  <si>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</si>
  <si>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</si>
  <si>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</si>
  <si>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</si>
  <si>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</si>
  <si>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</si>
  <si>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</si>
  <si>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</si>
  <si>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</si>
  <si>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</si>
  <si>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</si>
  <si>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</si>
  <si>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</si>
  <si>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</si>
  <si>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</si>
  <si>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</si>
  <si>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</si>
  <si>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</si>
  <si>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</si>
  <si>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</si>
  <si>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</si>
  <si>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</si>
  <si>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</si>
  <si>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</si>
  <si>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</si>
  <si>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</si>
  <si>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</si>
  <si>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</si>
  <si>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</si>
  <si>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</si>
  <si>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</si>
  <si>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</si>
  <si>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</si>
  <si>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</si>
  <si>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</si>
  <si>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</si>
  <si>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</si>
  <si>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</si>
  <si>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</si>
  <si>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</si>
  <si>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</si>
  <si>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</si>
  <si>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</si>
  <si>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</si>
  <si>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</si>
  <si>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</si>
  <si>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</si>
  <si>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</si>
  <si>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</si>
  <si>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</si>
  <si>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</si>
  <si>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</si>
  <si>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</si>
  <si>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</si>
  <si>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</si>
  <si>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</si>
  <si>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</si>
  <si>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</si>
  <si>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</si>
  <si>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</si>
  <si>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</si>
  <si>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</si>
  <si>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</si>
  <si>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</si>
  <si>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</si>
  <si>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</si>
  <si>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</si>
  <si>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</si>
  <si>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</si>
  <si>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</si>
  <si>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</si>
  <si>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</si>
  <si>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</si>
  <si>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</si>
  <si>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</si>
  <si>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</si>
  <si>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</si>
  <si>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</si>
  <si>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</si>
  <si>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</si>
  <si>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</si>
  <si>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</si>
  <si>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</si>
  <si>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</si>
  <si>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</si>
  <si>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</si>
  <si>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</si>
  <si>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</si>
  <si>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</si>
  <si>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</si>
  <si>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</si>
  <si>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</si>
  <si>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</si>
  <si>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</si>
  <si>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</si>
  <si>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</si>
  <si>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</si>
  <si>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</si>
  <si>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</si>
  <si>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</si>
  <si>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</si>
  <si>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</si>
  <si>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</si>
  <si>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</si>
  <si>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</si>
  <si>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</si>
  <si>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</si>
  <si>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</si>
  <si>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</si>
  <si>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</si>
  <si>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</si>
  <si>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</si>
  <si>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</si>
  <si>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</si>
  <si>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</si>
  <si>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</si>
  <si>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</si>
  <si>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</si>
  <si>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</si>
  <si>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</si>
  <si>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</si>
  <si>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</si>
  <si>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</si>
  <si>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</si>
  <si>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</si>
  <si>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</si>
  <si>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</si>
  <si>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</si>
  <si>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</si>
  <si>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</si>
  <si>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</si>
  <si>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</si>
  <si>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</si>
  <si>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</si>
  <si>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</si>
  <si>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</si>
  <si>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</si>
  <si>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</si>
  <si>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</si>
  <si>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</si>
  <si>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</si>
  <si>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</si>
  <si>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</si>
  <si>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</si>
  <si>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</si>
  <si>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</si>
  <si>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</si>
  <si>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</si>
  <si>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</si>
  <si>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</si>
  <si>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</si>
  <si>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</si>
  <si>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</si>
  <si>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</si>
  <si>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</si>
  <si>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</si>
  <si>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</si>
  <si>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</si>
  <si>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</si>
  <si>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</si>
  <si>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</si>
  <si>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</si>
  <si>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</si>
  <si>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</si>
  <si>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</si>
  <si>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</si>
  <si>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</si>
  <si>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</si>
  <si>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</si>
  <si>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</si>
  <si>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</si>
  <si>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</si>
  <si>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</si>
  <si>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</si>
  <si>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</si>
  <si>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</si>
  <si>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</si>
  <si>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</si>
  <si>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</si>
  <si>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</si>
  <si>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</si>
  <si>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</si>
  <si>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</si>
  <si>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</si>
  <si>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</si>
  <si>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</si>
  <si>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</si>
  <si>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</si>
  <si>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</si>
  <si>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</si>
  <si>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</si>
  <si>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</si>
  <si>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</si>
  <si>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</si>
  <si>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</si>
  <si>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</si>
  <si>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</si>
  <si>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</si>
  <si>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</si>
  <si>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</si>
  <si>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</si>
  <si>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</si>
  <si>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</si>
  <si>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</si>
  <si>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</si>
  <si>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</si>
  <si>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</si>
  <si>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</si>
  <si>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</si>
  <si>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</si>
  <si>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</si>
  <si>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</si>
  <si>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</si>
  <si>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</si>
  <si>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</si>
  <si>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</si>
  <si>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</si>
  <si>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</si>
  <si>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</si>
  <si>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</si>
  <si>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</si>
  <si>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</si>
  <si>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</si>
  <si>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</si>
  <si>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</si>
  <si>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</si>
  <si>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</si>
  <si>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</si>
  <si>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</si>
  <si>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</si>
  <si>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</si>
  <si>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</si>
  <si>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</si>
  <si>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</si>
  <si>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</si>
  <si>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</si>
  <si>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</si>
  <si>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</si>
  <si>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</si>
  <si>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</si>
  <si>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</si>
  <si>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</si>
  <si>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</si>
  <si>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</si>
  <si>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</si>
  <si>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</si>
  <si>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</si>
  <si>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</si>
  <si>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</si>
  <si>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</si>
  <si>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</si>
  <si>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</si>
  <si>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</si>
  <si>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</si>
  <si>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</si>
  <si>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</si>
  <si>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</si>
  <si>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</si>
  <si>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</si>
  <si>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</si>
  <si>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</si>
  <si>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</si>
  <si>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</si>
  <si>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</si>
  <si>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</si>
  <si>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</si>
  <si>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</si>
  <si>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</si>
  <si>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</si>
  <si>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</si>
  <si>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</si>
  <si>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</si>
  <si>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</si>
  <si>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</si>
  <si>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</si>
  <si>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</si>
  <si>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</si>
  <si>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</si>
  <si>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</si>
  <si>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</si>
  <si>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</si>
  <si>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</si>
  <si>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</si>
  <si>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</si>
  <si>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</si>
  <si>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</si>
  <si>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</si>
  <si>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</si>
  <si>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</si>
  <si>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</si>
  <si>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</si>
  <si>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</si>
  <si>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</si>
  <si>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</si>
  <si>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</si>
  <si>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</si>
  <si>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</si>
  <si>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</si>
  <si>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</si>
  <si>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</si>
  <si>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</si>
  <si>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</si>
  <si>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</si>
  <si>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</si>
  <si>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</si>
  <si>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</si>
  <si>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</si>
  <si>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</si>
  <si>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</si>
  <si>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</si>
  <si>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</si>
  <si>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</si>
  <si>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</si>
  <si>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</si>
  <si>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</si>
  <si>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</si>
  <si>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</si>
  <si>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</si>
  <si>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</si>
  <si>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</si>
  <si>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</si>
  <si>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</si>
  <si>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</si>
  <si>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</si>
  <si>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</si>
  <si>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</si>
  <si>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</si>
  <si>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</si>
  <si>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</si>
  <si>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</si>
  <si>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</si>
  <si>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</si>
  <si>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</si>
  <si>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</si>
  <si>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</si>
  <si>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</si>
  <si>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</si>
  <si>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</si>
  <si>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</si>
  <si>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</si>
  <si>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</si>
  <si>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</si>
  <si>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</si>
  <si>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</si>
  <si>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</si>
  <si>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</si>
  <si>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</si>
  <si>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</si>
  <si>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</si>
  <si>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</si>
  <si>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</si>
  <si>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</si>
  <si>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</si>
  <si>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</si>
  <si>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</si>
  <si>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</si>
  <si>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</si>
  <si>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</si>
  <si>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</si>
  <si>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</si>
  <si>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</si>
  <si>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</si>
  <si>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</si>
  <si>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</si>
  <si>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</si>
  <si>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</si>
  <si>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</si>
  <si>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</si>
  <si>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</si>
  <si>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</si>
  <si>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</si>
  <si>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</si>
  <si>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</si>
  <si>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</si>
  <si>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</si>
  <si>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</si>
  <si>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</si>
  <si>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</si>
  <si>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</si>
  <si>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</si>
  <si>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</si>
  <si>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</si>
  <si>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</si>
  <si>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</si>
  <si>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</si>
  <si>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</si>
  <si>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</si>
  <si>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</si>
  <si>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</si>
  <si>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</si>
  <si>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</si>
  <si>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</si>
  <si>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</si>
  <si>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</si>
  <si>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</si>
  <si>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</si>
  <si>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</si>
  <si>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</si>
  <si>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</si>
  <si>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</si>
  <si>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</si>
  <si>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</si>
  <si>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</si>
  <si>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</si>
  <si>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</si>
  <si>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</si>
  <si>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</si>
  <si>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</si>
  <si>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</si>
  <si>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</si>
  <si>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</si>
  <si>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</si>
  <si>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</si>
  <si>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</si>
  <si>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</si>
  <si>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</si>
  <si>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</si>
  <si>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</si>
  <si>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</si>
  <si>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</si>
  <si>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</si>
  <si>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</si>
  <si>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</si>
  <si>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</si>
  <si>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</si>
  <si>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</si>
  <si>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</si>
  <si>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</si>
  <si>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</si>
  <si>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</si>
  <si>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</si>
  <si>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</si>
  <si>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</si>
  <si>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</si>
  <si>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</si>
  <si>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</si>
  <si>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</si>
  <si>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</si>
  <si>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</si>
  <si>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</si>
  <si>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</si>
  <si>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</si>
  <si>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</si>
  <si>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</si>
  <si>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</si>
  <si>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</si>
  <si>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</si>
  <si>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</si>
  <si>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</si>
  <si>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</si>
  <si>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</si>
  <si>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</si>
  <si>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</si>
  <si>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</si>
  <si>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</si>
  <si>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</si>
  <si>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</si>
  <si>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</si>
  <si>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</si>
  <si>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</si>
  <si>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</si>
  <si>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</si>
  <si>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</si>
  <si>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</si>
  <si>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</si>
  <si>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</si>
  <si>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</si>
  <si>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</si>
  <si>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</si>
  <si>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</si>
  <si>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</si>
  <si>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</si>
  <si>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</si>
  <si>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</si>
  <si>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</si>
  <si>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</si>
  <si>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</si>
  <si>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</si>
  <si>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</si>
  <si>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</si>
  <si>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</si>
  <si>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</si>
  <si>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</si>
  <si>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</si>
  <si>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</si>
  <si>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</si>
  <si>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</si>
  <si>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</si>
  <si>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</si>
  <si>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</si>
  <si>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</si>
  <si>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</si>
  <si>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</si>
  <si>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</si>
  <si>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</si>
  <si>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</si>
  <si>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</si>
  <si>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</si>
  <si>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</si>
  <si>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</si>
  <si>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</si>
  <si>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</si>
  <si>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</si>
  <si>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</si>
  <si>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</si>
  <si>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</si>
  <si>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</si>
  <si>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</si>
  <si>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</si>
  <si>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</si>
  <si>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</si>
  <si>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</si>
  <si>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</si>
  <si>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</si>
  <si>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</si>
  <si>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</si>
  <si>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</si>
  <si>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</si>
  <si>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</si>
  <si>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</si>
  <si>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</si>
  <si>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</si>
  <si>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</si>
  <si>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</si>
  <si>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</si>
  <si>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</si>
  <si>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</si>
  <si>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</si>
  <si>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</si>
  <si>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</si>
  <si>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</si>
  <si>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</si>
  <si>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</si>
  <si>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</si>
  <si>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</si>
  <si>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</si>
  <si>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</si>
  <si>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</si>
  <si>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</si>
  <si>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</si>
  <si>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</si>
  <si>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</si>
  <si>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</si>
  <si>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</si>
  <si>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</si>
  <si>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</si>
  <si>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</si>
  <si>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</si>
  <si>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</si>
  <si>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</si>
  <si>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</si>
  <si>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</si>
  <si>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</si>
  <si>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</si>
  <si>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</si>
  <si>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</si>
  <si>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</si>
  <si>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</si>
  <si>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</si>
  <si>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</si>
  <si>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</si>
  <si>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</si>
  <si>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</si>
  <si>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</si>
  <si>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</si>
  <si>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</si>
  <si>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</si>
  <si>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</si>
  <si>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</si>
  <si>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</si>
  <si>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</si>
  <si>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</si>
  <si>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</si>
  <si>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</si>
  <si>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</si>
  <si>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</si>
  <si>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</si>
  <si>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</si>
  <si>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</si>
  <si>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</si>
  <si>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</si>
  <si>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</si>
  <si>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</si>
  <si>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</si>
  <si>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</si>
  <si>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</si>
  <si>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</si>
  <si>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</si>
  <si>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</si>
  <si>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</si>
  <si>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</si>
  <si>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</si>
  <si>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</si>
  <si>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</si>
  <si>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</si>
  <si>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</si>
  <si>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</si>
  <si>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</si>
  <si>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</si>
  <si>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</si>
  <si>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</si>
  <si>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</si>
  <si>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</si>
  <si>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</si>
  <si>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</si>
  <si>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</si>
  <si>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</si>
  <si>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</si>
  <si>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</si>
  <si>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</si>
  <si>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</si>
  <si>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</si>
  <si>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</si>
  <si>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</si>
  <si>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</si>
  <si>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</si>
  <si>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</si>
  <si>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</si>
  <si>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</si>
  <si>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</si>
  <si>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</si>
  <si>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</si>
  <si>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</si>
  <si>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</si>
  <si>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</si>
  <si>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</si>
  <si>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</si>
  <si>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</si>
  <si>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</si>
  <si>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</si>
  <si>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</si>
  <si>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</si>
  <si>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</si>
  <si>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</si>
  <si>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</si>
  <si>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</si>
  <si>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</si>
  <si>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</si>
  <si>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</si>
  <si>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</si>
  <si>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</si>
  <si>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</si>
  <si>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</si>
  <si>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</si>
  <si>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</si>
  <si>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</si>
  <si>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</si>
  <si>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</si>
  <si>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</si>
  <si>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</si>
  <si>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</si>
  <si>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</si>
  <si>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</si>
  <si>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</si>
  <si>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</si>
  <si>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</si>
  <si>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</si>
  <si>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</si>
  <si>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</si>
  <si>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</si>
  <si>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</si>
  <si>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</si>
  <si>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</si>
  <si>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</si>
  <si>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</si>
  <si>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</si>
  <si>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</si>
  <si>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</si>
  <si>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</si>
  <si>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</si>
  <si>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</si>
  <si>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</si>
  <si>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</si>
  <si>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</si>
  <si>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</si>
  <si>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</si>
  <si>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</si>
  <si>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</si>
  <si>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</si>
  <si>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</si>
  <si>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</si>
  <si>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</si>
  <si>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</si>
  <si>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</si>
  <si>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</si>
  <si>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</si>
  <si>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</si>
  <si>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</si>
  <si>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</si>
  <si>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</si>
  <si>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</si>
  <si>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</si>
  <si>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</si>
  <si>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</si>
  <si>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</si>
  <si>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</si>
  <si>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</si>
  <si>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</si>
  <si>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</si>
  <si>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</si>
  <si>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</si>
  <si>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</si>
  <si>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</si>
  <si>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</si>
  <si>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</si>
  <si>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</si>
  <si>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</si>
  <si>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</si>
  <si>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</si>
  <si>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</si>
  <si>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</si>
  <si>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</si>
  <si>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</si>
  <si>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</si>
  <si>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</si>
  <si>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</si>
  <si>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</si>
  <si>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</si>
  <si>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</si>
  <si>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</si>
  <si>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</si>
  <si>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</si>
  <si>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</si>
  <si>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</si>
  <si>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</si>
  <si>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</si>
  <si>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</si>
  <si>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</si>
  <si>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</si>
  <si>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</si>
  <si>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</si>
  <si>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</si>
  <si>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</si>
  <si>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</si>
  <si>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</si>
  <si>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</si>
  <si>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</si>
  <si>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</si>
  <si>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</si>
  <si>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</si>
  <si>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</si>
  <si>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</si>
  <si>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</si>
  <si>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</si>
  <si>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</si>
  <si>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</si>
  <si>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</si>
  <si>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</si>
  <si>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</si>
  <si>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</si>
  <si>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</si>
  <si>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</si>
  <si>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</si>
  <si>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</si>
  <si>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</si>
  <si>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</si>
  <si>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</si>
  <si>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</si>
  <si>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</si>
  <si>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</si>
  <si>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</si>
  <si>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</si>
  <si>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</si>
  <si>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</si>
  <si>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</si>
  <si>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</si>
  <si>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</si>
  <si>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</si>
  <si>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</si>
  <si>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</si>
  <si>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</si>
  <si>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</si>
  <si>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</si>
  <si>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</si>
  <si>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</si>
  <si>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</si>
  <si>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</si>
  <si>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</si>
  <si>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</si>
  <si>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</si>
  <si>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</si>
  <si>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</si>
  <si>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</si>
  <si>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</si>
  <si>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</si>
  <si>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</si>
  <si>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</si>
  <si>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</si>
  <si>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</si>
  <si>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</si>
  <si>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</si>
  <si>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</si>
  <si>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</si>
  <si>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</si>
  <si>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</si>
  <si>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</si>
  <si>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</si>
  <si>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</si>
  <si>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</si>
  <si>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</si>
  <si>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</si>
  <si>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</si>
  <si>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</si>
  <si>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</si>
  <si>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</si>
  <si>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</si>
  <si>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</si>
  <si>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</si>
  <si>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</si>
  <si>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</si>
  <si>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</si>
  <si>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</si>
  <si>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</si>
  <si>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</si>
  <si>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</si>
  <si>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</si>
  <si>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</si>
  <si>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</si>
  <si>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</si>
  <si>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</si>
  <si>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</si>
  <si>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</si>
  <si>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</si>
  <si>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</si>
  <si>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</si>
  <si>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</si>
  <si>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</si>
  <si>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</si>
  <si>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</si>
  <si>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</si>
  <si>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</si>
  <si>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</si>
  <si>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</si>
  <si>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</si>
  <si>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</si>
  <si>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</si>
  <si>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</si>
  <si>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</si>
  <si>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</si>
  <si>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</si>
  <si>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</si>
  <si>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</si>
  <si>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</si>
  <si>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</si>
  <si>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</si>
  <si>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</si>
  <si>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</si>
  <si>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</si>
  <si>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</si>
  <si>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</si>
  <si>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</si>
  <si>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</si>
  <si>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</si>
  <si>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</si>
  <si>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</si>
  <si>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</si>
  <si>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</si>
  <si>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</si>
  <si>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</si>
  <si>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</si>
  <si>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</si>
  <si>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</si>
  <si>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</si>
  <si>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</si>
  <si>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</si>
  <si>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</si>
  <si>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</si>
  <si>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</si>
  <si>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</si>
  <si>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</si>
  <si>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</si>
  <si>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</si>
  <si>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</si>
  <si>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</si>
  <si>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</si>
  <si>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</si>
  <si>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</si>
  <si>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</si>
  <si>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</si>
  <si>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</si>
  <si>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</si>
  <si>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</si>
  <si>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</si>
  <si>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</si>
  <si>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</si>
  <si>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</si>
  <si>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</si>
  <si>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</si>
  <si>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</si>
  <si>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</si>
  <si>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</si>
  <si>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</si>
  <si>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</si>
  <si>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</si>
  <si>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</si>
  <si>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</si>
  <si>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</si>
  <si>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</si>
  <si>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</si>
  <si>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</si>
  <si>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</si>
  <si>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</si>
  <si>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</si>
  <si>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</si>
  <si>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</si>
  <si>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</si>
  <si>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</si>
  <si>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</si>
  <si>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</si>
  <si>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</si>
  <si>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</si>
  <si>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</si>
  <si>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</si>
  <si>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</si>
  <si>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</si>
  <si>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</si>
  <si>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</si>
  <si>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</si>
  <si>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</si>
  <si>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</si>
  <si>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</si>
  <si>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</si>
  <si>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</si>
  <si>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</si>
  <si>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</si>
  <si>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</si>
  <si>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</si>
  <si>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</si>
  <si>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</si>
  <si>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</si>
  <si>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</si>
  <si>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</si>
  <si>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</si>
  <si>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</si>
  <si>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</si>
  <si>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</si>
  <si>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</si>
  <si>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</si>
  <si>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</si>
  <si>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</si>
  <si>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</si>
  <si>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</si>
  <si>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</si>
  <si>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</si>
  <si>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</si>
  <si>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</si>
  <si>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</si>
  <si>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</si>
  <si>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</si>
  <si>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</si>
  <si>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</si>
  <si>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</si>
  <si>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</si>
  <si>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</si>
  <si>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</si>
  <si>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</si>
  <si>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</si>
  <si>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</si>
  <si>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</si>
  <si>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</si>
  <si>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</si>
  <si>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</si>
  <si>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</si>
  <si>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</si>
  <si>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</si>
  <si>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</si>
  <si>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</si>
  <si>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</si>
  <si>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</si>
  <si>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</si>
  <si>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</si>
  <si>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</si>
  <si>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</si>
  <si>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</si>
  <si>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</si>
  <si>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</si>
  <si>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</si>
  <si>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</si>
  <si>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</si>
  <si>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</si>
  <si>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</si>
  <si>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</si>
  <si>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</si>
  <si>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</si>
  <si>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</si>
  <si>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</si>
  <si>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</si>
  <si>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</si>
  <si>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</si>
  <si>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</si>
  <si>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</si>
  <si>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</si>
  <si>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</si>
  <si>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</si>
  <si>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</si>
  <si>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</si>
  <si>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</si>
  <si>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</si>
  <si>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</si>
  <si>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</si>
  <si>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</si>
  <si>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</si>
  <si>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</si>
  <si>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</si>
  <si>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</si>
  <si>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</si>
  <si>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</si>
  <si>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</si>
  <si>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</si>
  <si>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</si>
  <si>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</si>
  <si>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</si>
  <si>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</si>
  <si>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</si>
  <si>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</si>
  <si>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</si>
  <si>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</si>
  <si>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</si>
  <si>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</si>
  <si>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</si>
  <si>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</si>
  <si>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</si>
  <si>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</si>
  <si>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</si>
  <si>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</si>
  <si>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</si>
  <si>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</si>
  <si>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</si>
  <si>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</si>
  <si>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</si>
  <si>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</si>
  <si>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</si>
  <si>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</si>
  <si>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</si>
  <si>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</si>
  <si>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</si>
  <si>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</si>
  <si>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</si>
  <si>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</si>
  <si>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</si>
  <si>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</si>
  <si>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</si>
  <si>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</si>
  <si>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</si>
  <si>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</si>
  <si>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</si>
  <si>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</si>
  <si>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</si>
  <si>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</si>
  <si>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</si>
  <si>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</si>
  <si>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</si>
  <si>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</si>
  <si>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</si>
  <si>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</si>
  <si>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</si>
  <si>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</si>
  <si>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</si>
  <si>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</si>
  <si>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</si>
  <si>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</si>
  <si>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</si>
  <si>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</si>
  <si>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</si>
  <si>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</si>
  <si>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</si>
  <si>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</si>
  <si>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</si>
  <si>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</si>
  <si>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</si>
  <si>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</si>
  <si>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</si>
  <si>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</si>
  <si>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</si>
  <si>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</si>
  <si>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</si>
  <si>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</si>
  <si>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</si>
  <si>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</si>
  <si>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</si>
  <si>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</si>
  <si>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</si>
  <si>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</si>
  <si>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</si>
  <si>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</si>
  <si>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</si>
  <si>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</si>
  <si>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</si>
  <si>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</si>
  <si>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</si>
  <si>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</si>
  <si>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</si>
  <si>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</si>
  <si>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</si>
  <si>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</si>
  <si>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</si>
  <si>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</si>
  <si>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</si>
  <si>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</si>
  <si>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</si>
  <si>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</si>
  <si>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</si>
  <si>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</si>
  <si>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</si>
  <si>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</si>
  <si>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</si>
  <si>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</si>
  <si>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</si>
  <si>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</si>
  <si>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</si>
  <si>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</si>
  <si>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</si>
  <si>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</si>
  <si>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</si>
  <si>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</si>
  <si>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</si>
  <si>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</si>
  <si>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</si>
  <si>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</si>
  <si>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</si>
  <si>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</si>
  <si>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</si>
  <si>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</si>
  <si>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</si>
  <si>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</si>
  <si>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</si>
  <si>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</si>
  <si>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</si>
  <si>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</si>
  <si>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</si>
  <si>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</si>
  <si>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</si>
  <si>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</si>
  <si>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</si>
  <si>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</si>
  <si>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</si>
  <si>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</si>
  <si>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</si>
  <si>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</si>
  <si>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</si>
  <si>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</si>
  <si>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</si>
  <si>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</si>
  <si>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</si>
  <si>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</si>
  <si>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</si>
  <si>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</si>
  <si>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</si>
  <si>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</si>
  <si>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</si>
  <si>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</si>
  <si>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</si>
  <si>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</si>
  <si>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</si>
  <si>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</si>
  <si>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</si>
  <si>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</si>
  <si>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</si>
  <si>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</si>
  <si>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</si>
  <si>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</si>
  <si>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</si>
  <si>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</si>
  <si>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</si>
  <si>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</si>
  <si>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</si>
  <si>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</si>
  <si>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</si>
  <si>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</si>
  <si>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</si>
  <si>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</si>
  <si>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</si>
  <si>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</si>
  <si>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</si>
  <si>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</si>
  <si>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</si>
  <si>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</si>
  <si>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</si>
  <si>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</si>
  <si>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</si>
  <si>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</si>
  <si>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</si>
  <si>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</si>
  <si>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</si>
  <si>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</si>
  <si>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</si>
  <si>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</si>
  <si>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</si>
  <si>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</si>
  <si>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</si>
  <si>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</si>
  <si>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</si>
  <si>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</si>
  <si>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</si>
  <si>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</si>
  <si>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</si>
  <si>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</si>
  <si>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</si>
  <si>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</si>
  <si>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</si>
  <si>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</si>
  <si>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</si>
  <si>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</si>
  <si>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</si>
  <si>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</si>
  <si>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</si>
  <si>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</si>
  <si>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</si>
  <si>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</si>
  <si>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</si>
  <si>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</si>
  <si>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</si>
  <si>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</si>
  <si>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</si>
  <si>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</si>
  <si>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</si>
  <si>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</si>
  <si>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</si>
  <si>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</si>
  <si>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</si>
  <si>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</si>
  <si>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</si>
  <si>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</si>
  <si>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</si>
  <si>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</si>
  <si>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</si>
  <si>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</si>
  <si>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</si>
  <si>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</si>
  <si>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</si>
  <si>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</si>
  <si>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</si>
  <si>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</si>
  <si>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</si>
  <si>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</si>
  <si>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</si>
  <si>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</si>
  <si>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</si>
  <si>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</si>
  <si>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</si>
  <si>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</si>
  <si>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</si>
  <si>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</si>
  <si>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</si>
  <si>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</si>
  <si>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</si>
  <si>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</si>
  <si>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</si>
  <si>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</si>
  <si>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</si>
  <si>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</si>
  <si>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</si>
  <si>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</si>
  <si>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</si>
  <si>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</si>
  <si>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</si>
  <si>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</si>
  <si>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</si>
  <si>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</si>
  <si>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</si>
  <si>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</si>
  <si>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</si>
  <si>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</si>
  <si>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</si>
  <si>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</si>
  <si>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</si>
  <si>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</si>
  <si>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</si>
  <si>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</si>
  <si>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</si>
  <si>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</si>
  <si>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</si>
  <si>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</si>
  <si>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</si>
  <si>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</si>
  <si>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</si>
  <si>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</si>
  <si>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</si>
  <si>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</si>
  <si>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</si>
  <si>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</si>
  <si>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</si>
  <si>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</si>
  <si>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</si>
  <si>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</si>
  <si>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</si>
  <si>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</si>
  <si>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</si>
  <si>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</si>
  <si>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</si>
  <si>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</si>
  <si>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</si>
  <si>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</si>
  <si>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</si>
  <si>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</si>
  <si>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</si>
  <si>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</si>
  <si>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</si>
  <si>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</si>
  <si>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</si>
  <si>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</si>
  <si>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</si>
  <si>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</si>
  <si>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</si>
  <si>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</si>
  <si>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</si>
  <si>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</si>
  <si>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</si>
  <si>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</si>
  <si>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</si>
  <si>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</si>
  <si>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</si>
  <si>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</si>
  <si>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</si>
  <si>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</si>
  <si>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</si>
  <si>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</si>
  <si>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</si>
  <si>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</si>
  <si>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</si>
  <si>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</si>
  <si>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</si>
  <si>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</si>
  <si>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</si>
  <si>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</si>
  <si>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</si>
  <si>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</si>
  <si>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</si>
  <si>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</si>
  <si>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</si>
  <si>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</si>
  <si>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</si>
  <si>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</si>
  <si>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</si>
  <si>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</si>
  <si>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</si>
  <si>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</si>
  <si>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</si>
  <si>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</si>
  <si>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</si>
  <si>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</si>
  <si>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</si>
  <si>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</si>
  <si>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</si>
  <si>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</si>
  <si>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</si>
  <si>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</si>
  <si>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</si>
  <si>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</si>
  <si>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</si>
  <si>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</si>
  <si>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</si>
  <si>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</si>
  <si>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</si>
  <si>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</si>
  <si>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</si>
  <si>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</si>
  <si>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</si>
  <si>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</si>
  <si>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</si>
  <si>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</si>
  <si>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</si>
  <si>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</si>
  <si>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</si>
  <si>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</si>
  <si>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</si>
  <si>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</si>
  <si>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</si>
  <si>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</si>
  <si>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</si>
  <si>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</si>
  <si>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</si>
  <si>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</si>
  <si>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</si>
  <si>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</si>
  <si>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</si>
  <si>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</si>
  <si>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</si>
  <si>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</si>
  <si>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</si>
  <si>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</si>
  <si>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</si>
  <si>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</si>
  <si>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</si>
  <si>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</si>
  <si>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</si>
  <si>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</si>
  <si>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</si>
  <si>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</si>
  <si>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</si>
  <si>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</si>
  <si>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</si>
  <si>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</si>
  <si>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</si>
  <si>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</si>
  <si>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</si>
  <si>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</si>
  <si>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</si>
  <si>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</si>
  <si>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</si>
  <si>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</si>
  <si>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</si>
  <si>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</si>
  <si>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</si>
  <si>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</si>
  <si>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</si>
  <si>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</si>
  <si>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</si>
  <si>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</si>
  <si>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</si>
  <si>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</si>
  <si>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</si>
  <si>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</si>
  <si>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</si>
  <si>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</si>
  <si>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</si>
  <si>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</si>
  <si>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</si>
  <si>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</si>
  <si>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</si>
  <si>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</si>
  <si>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</si>
  <si>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</si>
  <si>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</si>
  <si>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</si>
  <si>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</si>
  <si>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</si>
  <si>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</si>
  <si>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</si>
  <si>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</si>
  <si>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</si>
  <si>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</si>
  <si>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</si>
  <si>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</si>
  <si>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</si>
  <si>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</si>
  <si>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</si>
  <si>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</si>
  <si>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</si>
  <si>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</si>
  <si>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</si>
  <si>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</si>
  <si>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</si>
  <si>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</si>
  <si>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</si>
  <si>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</si>
  <si>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</si>
  <si>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</si>
  <si>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</si>
  <si>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</si>
  <si>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</si>
  <si>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</si>
  <si>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</si>
  <si>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</si>
  <si>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</si>
  <si>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</si>
  <si>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</si>
  <si>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</si>
  <si>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</si>
  <si>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</si>
  <si>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</si>
  <si>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</si>
  <si>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</si>
  <si>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</si>
  <si>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</si>
  <si>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</si>
  <si>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</si>
  <si>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</si>
  <si>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</si>
  <si>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</si>
  <si>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</si>
  <si>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</si>
  <si>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</si>
  <si>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</si>
  <si>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</si>
  <si>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</si>
  <si>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</si>
  <si>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</si>
  <si>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</si>
  <si>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</si>
  <si>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</si>
  <si>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</si>
  <si>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</si>
  <si>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</si>
  <si>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</si>
  <si>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</si>
  <si>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</si>
  <si>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</si>
  <si>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</si>
  <si>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</si>
  <si>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</si>
  <si>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</si>
  <si>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</si>
  <si>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</si>
  <si>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</si>
  <si>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</si>
  <si>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</si>
  <si>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</si>
  <si>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</si>
  <si>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</si>
  <si>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</si>
  <si>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</si>
  <si>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</si>
  <si>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</si>
  <si>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</si>
  <si>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</si>
  <si>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</si>
  <si>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</si>
  <si>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</si>
  <si>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</si>
  <si>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</si>
  <si>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</si>
  <si>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</si>
  <si>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</si>
  <si>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</si>
  <si>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</si>
  <si>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</si>
  <si>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</si>
  <si>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</si>
  <si>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</si>
  <si>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</si>
  <si>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</si>
  <si>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</si>
  <si>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</si>
  <si>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</si>
  <si>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</si>
  <si>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</si>
  <si>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</si>
  <si>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</si>
  <si>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</si>
  <si>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</si>
  <si>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</si>
  <si>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</si>
  <si>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</si>
  <si>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</si>
  <si>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</si>
  <si>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</si>
  <si>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</si>
  <si>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</si>
  <si>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</si>
  <si>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</si>
  <si>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</si>
  <si>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</si>
  <si>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</si>
  <si>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</si>
  <si>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</si>
  <si>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</si>
  <si>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</si>
  <si>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</si>
  <si>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</si>
  <si>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</si>
  <si>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</si>
  <si>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</si>
  <si>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</si>
  <si>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</si>
  <si>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</si>
  <si>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</si>
  <si>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</si>
  <si>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</si>
  <si>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</si>
  <si>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</si>
  <si>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</si>
  <si>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</si>
  <si>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</si>
  <si>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</si>
  <si>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</si>
  <si>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</si>
  <si>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</si>
  <si>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</si>
  <si>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</si>
  <si>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</si>
  <si>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</si>
  <si>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</si>
  <si>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</si>
  <si>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</si>
  <si>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</si>
  <si>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</si>
  <si>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</si>
  <si>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</si>
  <si>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</si>
  <si>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</si>
  <si>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</si>
  <si>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</si>
  <si>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</si>
  <si>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</si>
  <si>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</si>
  <si>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</si>
  <si>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</si>
  <si>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</si>
  <si>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</si>
  <si>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</si>
  <si>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</si>
  <si>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</si>
  <si>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</si>
  <si>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</si>
  <si>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</si>
  <si>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</si>
  <si>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</si>
  <si>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</si>
  <si>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</si>
  <si>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</si>
  <si>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</si>
  <si>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</si>
  <si>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</si>
  <si>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</si>
  <si>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</si>
  <si>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</si>
  <si>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</si>
  <si>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</si>
  <si>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</si>
  <si>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</si>
  <si>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</si>
  <si>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</si>
  <si>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</si>
  <si>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</si>
  <si>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</si>
  <si>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</si>
  <si>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</si>
  <si>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</si>
  <si>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</si>
  <si>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</si>
  <si>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</si>
  <si>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</si>
  <si>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</si>
  <si>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</si>
  <si>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</si>
  <si>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</si>
  <si>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</si>
  <si>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</si>
  <si>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</si>
  <si>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</si>
  <si>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</si>
  <si>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</si>
  <si>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</si>
  <si>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</si>
  <si>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</si>
  <si>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</si>
  <si>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</si>
  <si>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</si>
  <si>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</si>
  <si>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</si>
  <si>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</si>
  <si>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</si>
  <si>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</si>
  <si>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</si>
  <si>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</si>
  <si>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</si>
  <si>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</si>
  <si>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</si>
  <si>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</si>
  <si>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</si>
  <si>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</si>
  <si>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</si>
  <si>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</si>
  <si>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</si>
  <si>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</si>
  <si>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</si>
  <si>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</si>
  <si>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</si>
  <si>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</si>
  <si>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</si>
  <si>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</si>
  <si>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</si>
  <si>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</si>
  <si>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</si>
  <si>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</si>
  <si>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</si>
  <si>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</si>
  <si>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</si>
  <si>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</si>
  <si>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</si>
  <si>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</si>
  <si>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</si>
  <si>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</si>
  <si>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</si>
  <si>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</si>
  <si>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</si>
  <si>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</si>
  <si>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</si>
  <si>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</si>
  <si>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</si>
  <si>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</si>
  <si>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</si>
  <si>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</si>
  <si>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</si>
  <si>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</si>
  <si>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</si>
  <si>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</si>
  <si>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</si>
  <si>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</si>
  <si>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</si>
  <si>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</si>
  <si>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</si>
  <si>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</si>
  <si>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</si>
  <si>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</si>
  <si>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</si>
  <si>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</si>
  <si>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</si>
  <si>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</si>
  <si>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</si>
  <si>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</si>
  <si>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</si>
  <si>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</si>
  <si>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</si>
  <si>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</si>
  <si>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</si>
  <si>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</si>
  <si>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</si>
  <si>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</si>
  <si>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</si>
  <si>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</si>
  <si>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</si>
  <si>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</si>
  <si>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</si>
  <si>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</si>
  <si>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</si>
  <si>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</si>
  <si>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</si>
  <si>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</si>
  <si>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</si>
  <si>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</si>
  <si>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</si>
  <si>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</si>
  <si>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</si>
  <si>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</si>
  <si>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</si>
  <si>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</si>
  <si>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</si>
  <si>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</si>
  <si>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</si>
  <si>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</si>
  <si>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</si>
  <si>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</si>
  <si>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</si>
  <si>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</si>
  <si>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</si>
  <si>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</si>
  <si>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</si>
  <si>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</si>
  <si>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</si>
  <si>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</si>
  <si>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</si>
  <si>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</si>
  <si>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</si>
  <si>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</si>
  <si>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</si>
  <si>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</si>
  <si>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</si>
  <si>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</si>
  <si>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</si>
  <si>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</si>
  <si>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</si>
  <si>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</si>
  <si>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</si>
  <si>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</si>
  <si>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</si>
  <si>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</si>
  <si>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</si>
  <si>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</si>
  <si>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</si>
  <si>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</si>
  <si>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</si>
  <si>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</si>
  <si>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</si>
  <si>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</si>
  <si>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</si>
  <si>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</si>
  <si>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</si>
  <si>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</si>
  <si>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</si>
  <si>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</si>
  <si>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</si>
  <si>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</si>
  <si>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</si>
  <si>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</si>
  <si>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</si>
  <si>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</si>
  <si>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</si>
  <si>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</si>
  <si>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</si>
  <si>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</si>
  <si>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</si>
  <si>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</si>
  <si>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</si>
  <si>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</si>
  <si>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</si>
  <si>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</si>
  <si>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</si>
  <si>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</si>
  <si>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</si>
  <si>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</si>
  <si>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</si>
  <si>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</si>
  <si>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</si>
  <si>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</si>
  <si>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</si>
  <si>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</si>
  <si>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</si>
  <si>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</si>
  <si>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</si>
  <si>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</si>
  <si>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</si>
  <si>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</si>
  <si>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</si>
  <si>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</si>
  <si>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</si>
  <si>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</si>
  <si>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</si>
  <si>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</si>
  <si>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</si>
  <si>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</si>
  <si>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</si>
  <si>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</si>
  <si>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</si>
  <si>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</si>
  <si>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</si>
  <si>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</si>
  <si>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</si>
  <si>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</si>
  <si>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</si>
  <si>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</si>
  <si>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</si>
  <si>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</si>
  <si>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</si>
  <si>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</si>
  <si>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</si>
  <si>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</si>
  <si>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</si>
  <si>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</si>
  <si>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</si>
  <si>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</si>
  <si>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</si>
  <si>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</si>
  <si>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</si>
  <si>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</si>
  <si>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</si>
  <si>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</si>
  <si>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</si>
  <si>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</si>
  <si>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</si>
  <si>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</si>
  <si>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</si>
  <si>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</si>
  <si>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</si>
  <si>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</si>
  <si>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</si>
  <si>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</si>
  <si>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</si>
  <si>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</si>
  <si>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</si>
  <si>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</si>
  <si>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</si>
  <si>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</si>
  <si>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</si>
  <si>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</si>
  <si>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</si>
  <si>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</si>
  <si>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</si>
  <si>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</si>
  <si>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</si>
  <si>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</si>
  <si>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</si>
  <si>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</si>
  <si>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</si>
  <si>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</si>
  <si>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</si>
  <si>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</si>
  <si>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</si>
  <si>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</si>
  <si>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</si>
  <si>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</si>
  <si>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</si>
  <si>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</si>
  <si>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</si>
  <si>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</si>
  <si>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</si>
  <si>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</si>
  <si>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</si>
  <si>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</si>
  <si>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</si>
  <si>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</si>
  <si>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</si>
  <si>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</si>
  <si>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</si>
  <si>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</si>
  <si>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</si>
  <si>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</si>
  <si>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</si>
  <si>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</si>
  <si>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</si>
  <si>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</si>
  <si>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</si>
  <si>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</si>
  <si>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</si>
  <si>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</si>
  <si>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</si>
  <si>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</si>
  <si>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</si>
  <si>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</si>
  <si>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</si>
  <si>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</si>
  <si>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</si>
  <si>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</si>
  <si>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</si>
  <si>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</si>
  <si>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</si>
  <si>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</si>
  <si>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</si>
  <si>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</si>
  <si>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</si>
  <si>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</si>
  <si>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</si>
  <si>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</si>
  <si>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</si>
  <si>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</si>
  <si>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</si>
  <si>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</si>
  <si>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</si>
  <si>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</si>
  <si>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</si>
  <si>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</si>
  <si>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</si>
  <si>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</si>
  <si>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</si>
  <si>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</si>
  <si>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</si>
  <si>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</si>
  <si>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</si>
  <si>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</si>
  <si>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</si>
  <si>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</si>
  <si>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</si>
  <si>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</si>
  <si>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</si>
  <si>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</si>
  <si>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</si>
  <si>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</si>
  <si>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</si>
  <si>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</si>
  <si>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</si>
  <si>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</si>
  <si>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</si>
  <si>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</si>
  <si>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</si>
  <si>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</si>
  <si>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</si>
  <si>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</si>
  <si>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</si>
  <si>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</si>
  <si>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</si>
  <si>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</si>
  <si>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</si>
  <si>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</si>
  <si>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</si>
  <si>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</si>
  <si>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</si>
  <si>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</si>
  <si>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</si>
  <si>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</si>
  <si>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</si>
  <si>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</si>
  <si>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</si>
  <si>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</si>
  <si>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</si>
  <si>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</si>
  <si>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</si>
  <si>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</si>
  <si>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</si>
  <si>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</si>
  <si>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</si>
  <si>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</si>
  <si>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</si>
  <si>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</si>
  <si>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</si>
  <si>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</si>
  <si>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</si>
  <si>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</si>
  <si>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</si>
  <si>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</si>
  <si>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</si>
  <si>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</si>
  <si>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</si>
  <si>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</si>
  <si>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</si>
  <si>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</si>
  <si>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</si>
  <si>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</si>
  <si>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</si>
  <si>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</si>
  <si>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</si>
  <si>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</si>
  <si>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</si>
  <si>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</si>
  <si>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</si>
  <si>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</si>
  <si>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</si>
  <si>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</si>
  <si>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</si>
  <si>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</si>
  <si>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</si>
  <si>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</si>
  <si>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</si>
  <si>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</si>
  <si>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</si>
  <si>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</si>
  <si>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</si>
  <si>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</si>
  <si>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</si>
  <si>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</si>
  <si>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</si>
  <si>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</si>
  <si>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</si>
  <si>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</si>
  <si>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</si>
  <si>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</si>
  <si>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</si>
  <si>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</si>
  <si>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</si>
  <si>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</si>
  <si>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</si>
  <si>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</si>
  <si>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</si>
  <si>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</si>
  <si>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</si>
  <si>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</si>
  <si>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</si>
  <si>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</si>
  <si>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</si>
  <si>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</si>
  <si>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</si>
  <si>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</si>
  <si>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</si>
  <si>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</si>
  <si>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</si>
  <si>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</si>
  <si>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</si>
  <si>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</si>
  <si>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</si>
  <si>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</si>
  <si>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</si>
  <si>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</si>
  <si>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</si>
  <si>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</si>
  <si>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</si>
  <si>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</si>
  <si>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</si>
  <si>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</si>
  <si>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</si>
  <si>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</si>
  <si>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</si>
  <si>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</si>
  <si>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</si>
  <si>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</si>
  <si>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</si>
  <si>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</si>
  <si>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</si>
  <si>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</si>
  <si>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</si>
  <si>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</si>
  <si>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</si>
  <si>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</si>
  <si>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</si>
  <si>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</si>
  <si>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</si>
  <si>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</si>
  <si>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</si>
  <si>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</si>
  <si>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</si>
  <si>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</si>
  <si>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</si>
  <si>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</si>
  <si>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</si>
  <si>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</si>
  <si>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</si>
  <si>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</si>
  <si>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</si>
  <si>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</si>
  <si>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</si>
  <si>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</si>
  <si>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</si>
  <si>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</si>
  <si>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</si>
  <si>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</si>
  <si>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</si>
  <si>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</si>
  <si>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</si>
  <si>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</si>
  <si>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</si>
  <si>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</si>
  <si>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</si>
  <si>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</si>
  <si>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</si>
  <si>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</si>
  <si>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</si>
  <si>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</si>
  <si>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</si>
  <si>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</si>
  <si>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</si>
  <si>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</si>
  <si>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</si>
  <si>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</si>
  <si>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</si>
  <si>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</si>
  <si>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</si>
  <si>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</si>
  <si>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</si>
  <si>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</si>
  <si>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</si>
  <si>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</si>
  <si>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</si>
  <si>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</si>
  <si>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</si>
  <si>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</si>
  <si>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</si>
  <si>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</si>
  <si>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</si>
  <si>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</si>
  <si>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</si>
  <si>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</si>
  <si>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</si>
  <si>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</si>
  <si>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</si>
  <si>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</si>
  <si>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</si>
  <si>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</si>
  <si>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</si>
  <si>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</si>
  <si>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</si>
  <si>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</si>
  <si>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</si>
  <si>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</si>
  <si>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</si>
  <si>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</si>
  <si>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</si>
  <si>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</si>
  <si>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</si>
  <si>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</si>
  <si>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</si>
  <si>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</si>
  <si>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</si>
  <si>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</si>
  <si>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</si>
  <si>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</si>
  <si>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</si>
  <si>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</si>
  <si>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</si>
  <si>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</si>
  <si>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</si>
  <si>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</si>
  <si>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</si>
  <si>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</si>
  <si>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</si>
  <si>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</si>
  <si>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</si>
  <si>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</si>
  <si>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</si>
  <si>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</si>
  <si>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</si>
  <si>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</si>
  <si>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</si>
  <si>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</si>
  <si>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</si>
  <si>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</si>
  <si>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</si>
  <si>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</si>
  <si>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</si>
  <si>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</si>
  <si>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</si>
  <si>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</si>
  <si>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</si>
  <si>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</si>
  <si>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</si>
  <si>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</si>
  <si>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</si>
  <si>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</si>
  <si>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</si>
  <si>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</si>
  <si>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</si>
  <si>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</si>
  <si>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</si>
  <si>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</si>
  <si>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</si>
  <si>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</si>
  <si>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</si>
  <si>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</si>
  <si>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</si>
  <si>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</si>
  <si>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</si>
  <si>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</si>
  <si>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</si>
  <si>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</si>
  <si>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</si>
  <si>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</si>
  <si>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</si>
  <si>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</si>
  <si>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</si>
  <si>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</si>
  <si>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</si>
  <si>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</si>
  <si>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</si>
  <si>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</si>
  <si>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</si>
  <si>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</si>
  <si>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</si>
  <si>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</si>
  <si>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</si>
  <si>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</si>
  <si>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</si>
  <si>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</si>
  <si>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</si>
  <si>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</si>
  <si>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</si>
  <si>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</si>
  <si>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</si>
  <si>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</si>
  <si>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</si>
  <si>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</si>
  <si>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</si>
  <si>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</si>
  <si>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</si>
  <si>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</si>
  <si>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</si>
  <si>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</si>
  <si>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</si>
  <si>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</si>
  <si>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</si>
  <si>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</si>
  <si>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</si>
  <si>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</si>
  <si>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</si>
  <si>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</si>
  <si>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</si>
  <si>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</si>
  <si>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</si>
  <si>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</si>
  <si>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</si>
  <si>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</si>
  <si>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</si>
  <si>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</si>
  <si>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</si>
  <si>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</si>
  <si>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</si>
  <si>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</si>
  <si>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</si>
  <si>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</si>
  <si>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</si>
  <si>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</si>
  <si>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</si>
  <si>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</si>
  <si>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</si>
  <si>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</si>
  <si>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</si>
  <si>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</si>
  <si>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</si>
  <si>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</si>
  <si>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</si>
  <si>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</si>
  <si>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</si>
  <si>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</si>
  <si>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</si>
  <si>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</si>
  <si>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</si>
  <si>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</si>
  <si>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</si>
  <si>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</si>
  <si>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</si>
  <si>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</si>
  <si>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</si>
  <si>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</si>
  <si>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</si>
  <si>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</si>
  <si>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</si>
  <si>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</si>
  <si>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</si>
  <si>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</si>
  <si>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</si>
  <si>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</si>
  <si>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</si>
  <si>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</si>
  <si>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</si>
  <si>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</si>
  <si>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</si>
  <si>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</si>
  <si>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</si>
  <si>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</si>
  <si>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</si>
  <si>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</si>
  <si>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</si>
  <si>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</si>
  <si>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</si>
  <si>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</si>
  <si>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</si>
  <si>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</si>
  <si>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</si>
  <si>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</si>
  <si>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</si>
  <si>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</si>
  <si>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</si>
  <si>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</si>
  <si>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</si>
  <si>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</si>
  <si>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</si>
  <si>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</si>
  <si>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</si>
  <si>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</si>
  <si>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</si>
  <si>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</si>
  <si>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</si>
  <si>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</si>
  <si>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</si>
  <si>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</si>
  <si>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</si>
  <si>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</si>
  <si>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</si>
  <si>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</si>
  <si>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</si>
  <si>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</si>
  <si>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</si>
  <si>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</si>
  <si>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</si>
  <si>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</si>
  <si>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</si>
  <si>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</si>
  <si>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</si>
  <si>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</si>
  <si>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</si>
  <si>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</si>
  <si>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</si>
  <si>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</si>
  <si>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</si>
  <si>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</si>
  <si>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</si>
  <si>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</si>
  <si>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</si>
  <si>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</si>
  <si>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</si>
  <si>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</si>
  <si>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</si>
  <si>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</si>
  <si>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</si>
  <si>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</si>
  <si>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</si>
  <si>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</si>
  <si>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</si>
  <si>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</si>
  <si>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</si>
  <si>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</si>
  <si>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</si>
  <si>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</si>
  <si>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</si>
  <si>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</si>
  <si>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</si>
  <si>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</si>
  <si>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</si>
  <si>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</si>
  <si>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</si>
  <si>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</si>
  <si>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</si>
  <si>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</si>
  <si>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</si>
  <si>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</si>
  <si>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</si>
  <si>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</si>
  <si>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</si>
  <si>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</si>
  <si>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</si>
  <si>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</si>
  <si>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</si>
  <si>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</si>
  <si>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</si>
  <si>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</si>
  <si>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</si>
  <si>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</si>
  <si>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</si>
  <si>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</si>
  <si>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</si>
  <si>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</si>
  <si>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</si>
  <si>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</si>
  <si>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</si>
  <si>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</si>
  <si>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</si>
  <si>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</si>
  <si>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</si>
  <si>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</si>
  <si>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</si>
  <si>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</si>
  <si>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</si>
  <si>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</si>
  <si>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</si>
  <si>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</si>
  <si>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</si>
  <si>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</si>
  <si>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</si>
  <si>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</si>
  <si>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</si>
  <si>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</si>
  <si>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</si>
  <si>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</si>
  <si>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</si>
  <si>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</si>
  <si>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</si>
  <si>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</si>
  <si>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</si>
  <si>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</si>
  <si>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</si>
  <si>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</si>
  <si>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</si>
  <si>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</si>
  <si>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</si>
  <si>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</si>
  <si>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</si>
  <si>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</si>
  <si>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</si>
  <si>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</si>
  <si>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</si>
  <si>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</si>
  <si>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</si>
  <si>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</si>
  <si>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</si>
  <si>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</si>
  <si>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</si>
  <si>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</si>
  <si>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</si>
  <si>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</si>
  <si>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</si>
  <si>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</si>
  <si>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</si>
  <si>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</si>
  <si>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</si>
  <si>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</si>
  <si>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</si>
  <si>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</si>
  <si>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</si>
  <si>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</si>
  <si>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</si>
  <si>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</si>
  <si>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</si>
  <si>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</si>
  <si>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</si>
  <si>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</si>
  <si>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</si>
  <si>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</si>
  <si>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</si>
  <si>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</si>
  <si>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</si>
  <si>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</si>
  <si>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</si>
  <si>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</si>
  <si>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</si>
  <si>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</si>
  <si>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</si>
  <si>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</si>
  <si>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</si>
  <si>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</si>
  <si>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</si>
  <si>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</si>
  <si>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</si>
  <si>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</si>
  <si>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</si>
  <si>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</si>
  <si>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</si>
  <si>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</si>
  <si>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</si>
  <si>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</si>
  <si>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</si>
  <si>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</si>
  <si>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</si>
  <si>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</si>
  <si>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</si>
  <si>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</si>
  <si>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</si>
  <si>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</si>
  <si>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</si>
  <si>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</si>
  <si>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</si>
  <si>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</si>
  <si>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</si>
  <si>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</si>
  <si>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</si>
  <si>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</si>
  <si>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</si>
  <si>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</si>
  <si>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</si>
  <si>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</si>
  <si>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</si>
  <si>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</si>
  <si>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</si>
  <si>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</si>
  <si>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</si>
  <si>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</si>
  <si>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</si>
  <si>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</si>
  <si>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</si>
  <si>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</si>
  <si>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</si>
  <si>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</si>
  <si>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</si>
  <si>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</si>
  <si>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</si>
  <si>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</si>
  <si>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</si>
  <si>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</si>
  <si>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</si>
  <si>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</si>
  <si>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</si>
  <si>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</si>
  <si>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</si>
  <si>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</si>
  <si>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</si>
  <si>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</si>
  <si>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</si>
  <si>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</si>
  <si>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</si>
  <si>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</si>
  <si>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</si>
  <si>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</si>
  <si>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</si>
  <si>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</si>
  <si>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</si>
  <si>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</si>
  <si>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</si>
  <si>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</si>
  <si>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</si>
  <si>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</si>
  <si>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</si>
  <si>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</si>
  <si>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</si>
  <si>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</si>
  <si>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</si>
  <si>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</si>
  <si>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</si>
  <si>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</si>
  <si>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</si>
  <si>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</si>
  <si>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</si>
  <si>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</si>
  <si>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</si>
  <si>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</si>
  <si>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</si>
  <si>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</si>
  <si>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</si>
  <si>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</si>
  <si>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</si>
  <si>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</si>
  <si>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</si>
  <si>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</si>
  <si>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</si>
  <si>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</si>
  <si>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</si>
  <si>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</si>
  <si>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</si>
  <si>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</si>
  <si>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</si>
  <si>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</si>
  <si>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</si>
  <si>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</si>
  <si>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</si>
  <si>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</si>
  <si>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</si>
  <si>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</si>
  <si>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</si>
  <si>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</si>
  <si>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</si>
  <si>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</si>
  <si>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</si>
  <si>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</si>
  <si>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</si>
  <si>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</si>
  <si>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</si>
  <si>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</si>
  <si>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</si>
  <si>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</si>
  <si>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</si>
  <si>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</si>
  <si>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</si>
  <si>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</si>
  <si>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</si>
  <si>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</si>
  <si>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</si>
  <si>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</si>
  <si>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</si>
  <si>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</si>
  <si>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</si>
  <si>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</si>
  <si>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</si>
  <si>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</si>
  <si>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</si>
  <si>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</si>
  <si>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</si>
  <si>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</si>
  <si>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</si>
  <si>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</si>
  <si>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</si>
  <si>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</si>
  <si>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</si>
  <si>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</si>
  <si>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</si>
  <si>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</si>
  <si>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</si>
  <si>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</si>
  <si>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</si>
  <si>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</si>
  <si>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</si>
  <si>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</si>
  <si>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</si>
  <si>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</si>
  <si>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</si>
  <si>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</si>
  <si>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</si>
  <si>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</si>
  <si>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</si>
  <si>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</si>
  <si>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</si>
  <si>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</si>
  <si>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</si>
  <si>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</si>
  <si>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</si>
  <si>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</si>
  <si>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</si>
  <si>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</si>
  <si>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</si>
  <si>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</si>
  <si>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</si>
  <si>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</si>
  <si>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</si>
  <si>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</si>
  <si>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</si>
  <si>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</si>
  <si>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</si>
  <si>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</si>
  <si>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</si>
  <si>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</si>
  <si>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</si>
  <si>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</si>
  <si>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</si>
  <si>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</si>
  <si>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</si>
  <si>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</si>
  <si>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</si>
  <si>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</si>
  <si>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</si>
  <si>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</si>
  <si>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</si>
  <si>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</si>
  <si>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</si>
  <si>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</si>
  <si>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</si>
  <si>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</si>
  <si>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</si>
  <si>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</si>
  <si>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</si>
  <si>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</si>
  <si>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</si>
  <si>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</si>
  <si>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</si>
  <si>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</si>
  <si>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</si>
  <si>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</si>
  <si>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</si>
  <si>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</si>
  <si>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</si>
  <si>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</si>
  <si>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</si>
  <si>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</si>
  <si>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</si>
  <si>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</si>
  <si>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</si>
  <si>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</si>
  <si>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</si>
  <si>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</si>
  <si>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</si>
  <si>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</si>
  <si>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</si>
  <si>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</si>
  <si>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</si>
  <si>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</si>
  <si>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</si>
  <si>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</si>
  <si>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</si>
  <si>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</si>
  <si>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</si>
  <si>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</si>
  <si>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</si>
  <si>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</si>
  <si>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</si>
  <si>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</si>
  <si>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</si>
  <si>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</si>
  <si>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</si>
  <si>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</si>
  <si>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</si>
  <si>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</si>
  <si>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</si>
  <si>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</si>
  <si>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</si>
  <si>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</si>
  <si>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</si>
  <si>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</si>
  <si>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</si>
  <si>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</si>
  <si>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</si>
  <si>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</si>
  <si>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</si>
  <si>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</si>
  <si>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</si>
  <si>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</si>
  <si>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</si>
  <si>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</si>
  <si>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</si>
  <si>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</si>
  <si>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</si>
  <si>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</si>
  <si>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</si>
  <si>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</si>
  <si>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</si>
  <si>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</si>
  <si>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</si>
  <si>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</si>
  <si>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</si>
  <si>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</si>
  <si>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</si>
  <si>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</si>
  <si>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</si>
  <si>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</si>
  <si>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</si>
  <si>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</si>
  <si>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</si>
  <si>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</si>
  <si>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</si>
  <si>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</si>
  <si>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</si>
  <si>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</si>
  <si>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</si>
  <si>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</si>
  <si>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</si>
  <si>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</si>
  <si>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</si>
  <si>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</si>
  <si>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</si>
  <si>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</si>
  <si>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</si>
  <si>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</si>
  <si>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</si>
  <si>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</si>
  <si>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</si>
  <si>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</si>
  <si>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</si>
  <si>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</si>
  <si>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</si>
  <si>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</si>
  <si>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</si>
  <si>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</si>
  <si>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</si>
  <si>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</si>
  <si>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</si>
  <si>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</si>
  <si>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</si>
  <si>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</si>
  <si>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</si>
  <si>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</si>
  <si>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</si>
  <si>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</si>
  <si>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</si>
  <si>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</si>
  <si>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</si>
  <si>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</si>
  <si>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</si>
  <si>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</si>
  <si>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</si>
  <si>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</si>
  <si>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</si>
  <si>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</si>
  <si>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</si>
  <si>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</si>
  <si>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</si>
  <si>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</si>
  <si>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</si>
  <si>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</si>
  <si>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</si>
  <si>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</si>
  <si>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</si>
  <si>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</si>
  <si>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</si>
  <si>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</si>
  <si>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</si>
  <si>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</si>
  <si>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</si>
  <si>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</si>
  <si>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</si>
  <si>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</si>
  <si>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</si>
  <si>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</si>
  <si>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</si>
  <si>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</si>
  <si>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</si>
  <si>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</si>
  <si>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</si>
  <si>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</si>
  <si>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</si>
  <si>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</si>
  <si>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</si>
  <si>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</si>
  <si>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</si>
  <si>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</si>
  <si>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</si>
  <si>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</si>
  <si>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</si>
  <si>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</si>
  <si>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</si>
  <si>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</si>
  <si>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</si>
  <si>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</si>
  <si>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</si>
  <si>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</si>
  <si>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</si>
  <si>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</si>
  <si>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</si>
  <si>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</si>
  <si>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</si>
  <si>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</si>
  <si>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</si>
  <si>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</si>
  <si>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</si>
  <si>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</si>
  <si>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</si>
  <si>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</si>
  <si>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</si>
  <si>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</si>
  <si>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</si>
  <si>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</si>
  <si>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</si>
  <si>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</si>
  <si>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</si>
  <si>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</si>
  <si>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</si>
  <si>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</si>
  <si>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</si>
  <si>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</si>
  <si>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</si>
  <si>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</si>
  <si>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</si>
  <si>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</si>
  <si>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</si>
  <si>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</si>
  <si>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</si>
  <si>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</si>
  <si>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</si>
  <si>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</si>
  <si>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</si>
  <si>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</si>
  <si>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</si>
  <si>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</si>
  <si>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</si>
  <si>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</si>
  <si>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</si>
  <si>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</si>
  <si>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</si>
  <si>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</si>
  <si>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</si>
  <si>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</si>
  <si>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</si>
  <si>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</si>
  <si>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</si>
  <si>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</si>
  <si>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</si>
  <si>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</si>
  <si>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</si>
  <si>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</si>
  <si>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</si>
  <si>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</si>
  <si>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</si>
  <si>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</si>
  <si>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</si>
  <si>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</si>
  <si>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</si>
  <si>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</si>
  <si>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</si>
  <si>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</si>
  <si>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</si>
  <si>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</si>
  <si>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</si>
  <si>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</si>
  <si>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</si>
  <si>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</si>
  <si>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</si>
  <si>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</si>
  <si>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</si>
  <si>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</si>
  <si>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</si>
  <si>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</si>
  <si>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</si>
  <si>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</si>
  <si>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</si>
  <si>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</si>
  <si>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</si>
  <si>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</si>
  <si>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</si>
  <si>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</si>
  <si>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</si>
  <si>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</si>
  <si>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</si>
  <si>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</si>
  <si>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</si>
  <si>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</si>
  <si>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</si>
  <si>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</si>
  <si>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</si>
  <si>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</si>
  <si>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</si>
  <si>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</si>
  <si>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</si>
  <si>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</si>
  <si>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</si>
  <si>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</si>
  <si>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</si>
  <si>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</si>
  <si>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</si>
  <si>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</si>
  <si>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</si>
  <si>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</si>
  <si>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</si>
  <si>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</si>
  <si>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</si>
  <si>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</si>
  <si>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</si>
  <si>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</si>
  <si>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</si>
  <si>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</si>
  <si>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</si>
  <si>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</si>
  <si>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</si>
  <si>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</si>
  <si>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</si>
  <si>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</si>
  <si>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</si>
  <si>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</si>
  <si>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</si>
  <si>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</si>
  <si>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</si>
  <si>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</si>
  <si>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</si>
  <si>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</si>
  <si>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</si>
  <si>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</si>
  <si>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</si>
  <si>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</si>
  <si>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</si>
  <si>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</si>
  <si>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</si>
  <si>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</si>
  <si>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</si>
  <si>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</si>
  <si>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</si>
  <si>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</si>
  <si>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</si>
  <si>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</si>
  <si>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</si>
  <si>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</si>
  <si>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</si>
  <si>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</si>
  <si>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</si>
  <si>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</si>
  <si>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</si>
  <si>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</si>
  <si>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</si>
  <si>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</si>
  <si>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</si>
  <si>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</si>
  <si>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</si>
  <si>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</si>
  <si>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</si>
  <si>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</si>
  <si>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</si>
  <si>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</si>
  <si>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</si>
  <si>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</si>
  <si>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</si>
  <si>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</si>
  <si>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</si>
  <si>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</si>
  <si>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</si>
  <si>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</si>
  <si>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</si>
  <si>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</si>
  <si>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</si>
  <si>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</si>
  <si>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</si>
  <si>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</si>
  <si>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</si>
  <si>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</si>
  <si>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</si>
  <si>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</si>
  <si>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</si>
  <si>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</si>
  <si>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</si>
  <si>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</si>
  <si>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</si>
  <si>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</si>
  <si>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</si>
  <si>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</si>
  <si>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</si>
  <si>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</si>
  <si>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</si>
  <si>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</si>
  <si>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</si>
  <si>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</si>
  <si>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</si>
  <si>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</si>
  <si>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</si>
  <si>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</si>
  <si>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</si>
  <si>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</si>
  <si>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</si>
  <si>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</si>
  <si>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</si>
  <si>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</si>
  <si>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</si>
  <si>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</si>
  <si>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</si>
  <si>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</si>
  <si>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</si>
  <si>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</si>
  <si>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</si>
  <si>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</si>
  <si>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</si>
  <si>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</si>
  <si>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</si>
  <si>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</si>
  <si>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</si>
  <si>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</si>
  <si>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</si>
  <si>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</si>
  <si>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</si>
  <si>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</si>
  <si>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</si>
  <si>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</si>
  <si>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</si>
  <si>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</si>
  <si>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</si>
  <si>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</si>
  <si>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</si>
  <si>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</si>
  <si>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</si>
  <si>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</si>
  <si>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</si>
  <si>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</si>
  <si>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</si>
  <si>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</si>
  <si>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</si>
  <si>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</si>
  <si>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</si>
  <si>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</si>
  <si>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</si>
  <si>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</si>
  <si>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</si>
  <si>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</si>
  <si>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</si>
  <si>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</si>
  <si>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</si>
  <si>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</si>
  <si>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</si>
  <si>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</si>
  <si>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</si>
  <si>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</si>
  <si>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</si>
  <si>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</si>
  <si>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</si>
  <si>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</si>
  <si>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</si>
  <si>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</si>
  <si>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</si>
  <si>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</si>
  <si>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</si>
  <si>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</si>
  <si>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</si>
  <si>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</si>
  <si>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</si>
  <si>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</si>
  <si>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</si>
  <si>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</si>
  <si>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</si>
  <si>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</si>
  <si>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</si>
  <si>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</si>
  <si>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</si>
  <si>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</si>
  <si>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</si>
  <si>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</si>
  <si>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</si>
  <si>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</si>
  <si>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</si>
  <si>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</si>
  <si>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</si>
  <si>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</si>
  <si>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</si>
  <si>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</si>
  <si>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</si>
  <si>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</si>
  <si>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</si>
  <si>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</si>
  <si>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</si>
  <si>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</si>
  <si>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</si>
  <si>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</si>
  <si>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</si>
  <si>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</si>
  <si>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</si>
  <si>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</si>
  <si>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</si>
  <si>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</si>
  <si>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</si>
  <si>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</si>
  <si>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</si>
  <si>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</si>
  <si>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</si>
  <si>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</si>
  <si>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</si>
  <si>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</si>
  <si>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</si>
  <si>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</si>
  <si>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</si>
  <si>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</si>
  <si>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</si>
  <si>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</si>
  <si>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</si>
  <si>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</si>
  <si>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</si>
  <si>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</si>
  <si>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</si>
  <si>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</si>
  <si>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</si>
  <si>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</si>
  <si>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</si>
  <si>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</si>
  <si>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</si>
  <si>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</si>
  <si>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</si>
  <si>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</si>
  <si>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</si>
  <si>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</si>
  <si>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</si>
  <si>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</si>
  <si>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</si>
  <si>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</si>
  <si>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</si>
  <si>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</si>
  <si>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</si>
  <si>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</si>
  <si>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</si>
  <si>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</si>
  <si>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</si>
  <si>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</si>
  <si>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</si>
  <si>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</si>
  <si>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</si>
  <si>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</si>
  <si>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</si>
  <si>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</si>
  <si>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</si>
  <si>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</si>
  <si>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</si>
  <si>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</si>
  <si>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</si>
  <si>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</si>
  <si>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</si>
  <si>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</si>
  <si>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</si>
  <si>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</si>
  <si>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</si>
  <si>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</si>
  <si>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</si>
  <si>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</si>
  <si>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</si>
  <si>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</si>
  <si>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</si>
  <si>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</si>
  <si>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</si>
  <si>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</si>
  <si>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</si>
  <si>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</si>
  <si>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</si>
  <si>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</si>
  <si>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</si>
  <si>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</si>
  <si>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</si>
  <si>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</si>
  <si>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</si>
  <si>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</si>
  <si>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</si>
  <si>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</si>
  <si>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</si>
  <si>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</si>
  <si>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</si>
  <si>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</si>
  <si>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</si>
  <si>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</si>
  <si>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</si>
  <si>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</si>
  <si>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</si>
  <si>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</si>
  <si>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</si>
  <si>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</si>
  <si>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</si>
  <si>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</si>
  <si>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</si>
  <si>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</si>
  <si>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</si>
  <si>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</si>
  <si>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</si>
  <si>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</si>
  <si>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</si>
  <si>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</si>
  <si>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</si>
  <si>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</si>
  <si>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</si>
  <si>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</si>
  <si>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</si>
  <si>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</si>
  <si>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</si>
  <si>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</si>
  <si>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</si>
  <si>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</si>
  <si>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</si>
  <si>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</si>
  <si>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</si>
  <si>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</si>
  <si>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</si>
  <si>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</si>
  <si>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</si>
  <si>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</si>
  <si>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</si>
  <si>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</si>
  <si>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</si>
  <si>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</si>
  <si>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</si>
  <si>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</si>
  <si>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</si>
  <si>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</si>
  <si>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</si>
  <si>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</si>
  <si>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</si>
  <si>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</si>
  <si>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</si>
  <si>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</si>
  <si>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</si>
  <si>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</si>
  <si>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</si>
  <si>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</si>
  <si>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</si>
  <si>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</si>
  <si>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</si>
  <si>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</si>
  <si>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</si>
  <si>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</si>
  <si>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</si>
  <si>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</si>
  <si>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</si>
  <si>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</si>
  <si>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</si>
  <si>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</si>
  <si>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</si>
  <si>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</si>
  <si>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</si>
  <si>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</si>
  <si>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</si>
  <si>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</si>
  <si>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</si>
  <si>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</si>
  <si>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</si>
  <si>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</si>
  <si>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</si>
  <si>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</si>
  <si>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</si>
  <si>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</si>
  <si>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</si>
  <si>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</si>
  <si>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</si>
  <si>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</si>
  <si>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</si>
  <si>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</si>
  <si>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</si>
  <si>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</si>
  <si>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</si>
  <si>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</si>
  <si>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</si>
  <si>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</si>
  <si>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</si>
  <si>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</si>
  <si>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</si>
  <si>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</si>
  <si>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</si>
  <si>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</si>
  <si>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</si>
  <si>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</si>
  <si>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</si>
  <si>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</si>
  <si>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</si>
  <si>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</si>
  <si>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</si>
  <si>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</si>
  <si>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</si>
  <si>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</si>
  <si>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</si>
  <si>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</si>
  <si>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</si>
  <si>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</si>
  <si>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</si>
  <si>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</si>
  <si>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</si>
  <si>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</si>
  <si>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</si>
  <si>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</si>
  <si>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</si>
  <si>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</si>
  <si>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</si>
  <si>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</si>
  <si>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</si>
  <si>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</si>
  <si>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</si>
  <si>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</si>
  <si>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</si>
  <si>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</si>
  <si>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</si>
  <si>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</si>
  <si>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</si>
  <si>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</si>
  <si>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</si>
  <si>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</si>
  <si>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</si>
  <si>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</si>
  <si>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</si>
  <si>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</si>
  <si>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</si>
  <si>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</si>
  <si>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</si>
  <si>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</si>
  <si>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</si>
  <si>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</si>
  <si>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</si>
  <si>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</si>
  <si>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</si>
  <si>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</si>
  <si>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</si>
  <si>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</si>
  <si>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</si>
  <si>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</si>
  <si>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</si>
  <si>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</si>
  <si>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</si>
  <si>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</si>
  <si>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</si>
  <si>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</si>
  <si>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</si>
  <si>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</si>
  <si>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</si>
  <si>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</si>
  <si>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</si>
  <si>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</si>
  <si>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</si>
  <si>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</si>
  <si>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</si>
  <si>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</si>
  <si>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</si>
  <si>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</si>
  <si>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</si>
  <si>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</si>
  <si>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</si>
  <si>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</si>
  <si>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</si>
  <si>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</si>
  <si>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</si>
  <si>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</si>
  <si>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</si>
  <si>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</si>
  <si>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</si>
  <si>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</si>
  <si>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</si>
  <si>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</si>
  <si>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</si>
  <si>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</si>
  <si>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</si>
  <si>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</si>
  <si>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</si>
  <si>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</si>
  <si>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</si>
  <si>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</si>
  <si>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</si>
  <si>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</si>
  <si>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</si>
  <si>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</si>
  <si>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</si>
  <si>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</si>
  <si>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</si>
  <si>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</si>
  <si>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</si>
  <si>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</si>
  <si>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</si>
  <si>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</si>
  <si>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</si>
  <si>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</si>
  <si>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</si>
  <si>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</si>
  <si>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</si>
  <si>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</si>
  <si>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</si>
  <si>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</si>
  <si>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</si>
  <si>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</si>
  <si>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</si>
  <si>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</si>
  <si>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</si>
  <si>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</si>
  <si>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</si>
  <si>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</si>
  <si>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</si>
  <si>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</si>
  <si>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</si>
  <si>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</si>
  <si>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</si>
  <si>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</si>
  <si>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</si>
  <si>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</si>
  <si>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</si>
  <si>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</si>
  <si>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</si>
  <si>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</si>
  <si>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</si>
  <si>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</si>
  <si>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</si>
  <si>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</si>
  <si>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</si>
  <si>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</si>
  <si>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</si>
  <si>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</si>
  <si>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</si>
  <si>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</si>
  <si>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</si>
  <si>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</si>
  <si>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</si>
  <si>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</si>
  <si>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</si>
  <si>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</si>
  <si>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</si>
  <si>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</si>
  <si>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</si>
  <si>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</si>
  <si>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</si>
  <si>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</si>
  <si>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</si>
  <si>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</si>
  <si>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</si>
  <si>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</si>
  <si>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</si>
  <si>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</si>
  <si>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</si>
  <si>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</si>
  <si>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</si>
  <si>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</si>
  <si>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</si>
  <si>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</si>
  <si>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</si>
  <si>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</si>
  <si>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</si>
  <si>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</si>
  <si>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</si>
  <si>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</si>
  <si>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</si>
  <si>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</si>
  <si>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</si>
  <si>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</si>
  <si>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</si>
  <si>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</si>
  <si>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</si>
  <si>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</si>
  <si>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</si>
  <si>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</si>
  <si>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</si>
  <si>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</si>
  <si>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</si>
  <si>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</si>
  <si>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</si>
  <si>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</si>
  <si>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</si>
  <si>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</si>
  <si>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</si>
  <si>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</si>
  <si>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</si>
  <si>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</si>
  <si>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</si>
  <si>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</si>
  <si>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</si>
  <si>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</si>
  <si>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</si>
  <si>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</si>
  <si>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</si>
  <si>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</si>
  <si>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</si>
  <si>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</si>
  <si>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</si>
  <si>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</si>
  <si>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</si>
  <si>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</si>
  <si>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</si>
  <si>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</si>
  <si>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</si>
  <si>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</si>
  <si>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</si>
  <si>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</si>
  <si>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</si>
  <si>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</si>
  <si>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</si>
  <si>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</si>
  <si>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</si>
  <si>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</si>
  <si>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</si>
  <si>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</si>
  <si>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</si>
  <si>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</si>
  <si>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</si>
  <si>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</si>
  <si>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</si>
  <si>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</si>
  <si>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</si>
  <si>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</si>
  <si>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</si>
  <si>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</si>
  <si>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</si>
  <si>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</si>
  <si>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</si>
  <si>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</si>
  <si>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</si>
  <si>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</si>
  <si>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</si>
  <si>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</si>
  <si>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</si>
  <si>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</si>
  <si>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</si>
  <si>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</si>
  <si>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</si>
  <si>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</si>
  <si>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</si>
  <si>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</si>
  <si>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</si>
  <si>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</si>
  <si>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</si>
  <si>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</si>
  <si>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</si>
  <si>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</si>
  <si>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</si>
  <si>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</si>
  <si>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</si>
  <si>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</si>
  <si>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</si>
  <si>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</si>
  <si>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</si>
  <si>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</si>
  <si>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</si>
  <si>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</si>
  <si>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</si>
  <si>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</si>
  <si>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</si>
  <si>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</si>
  <si>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</si>
  <si>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</si>
  <si>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</si>
  <si>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</si>
  <si>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</si>
  <si>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</si>
  <si>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</si>
  <si>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</si>
  <si>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</si>
  <si>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</si>
  <si>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</si>
  <si>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</si>
  <si>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</si>
  <si>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</si>
  <si>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</si>
  <si>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</si>
  <si>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</si>
  <si>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</si>
  <si>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</si>
  <si>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</si>
  <si>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</si>
  <si>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</si>
  <si>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</si>
  <si>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</si>
  <si>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</si>
  <si>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</si>
  <si>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</si>
  <si>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</si>
  <si>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</si>
  <si>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</si>
  <si>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</si>
  <si>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</si>
  <si>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</si>
  <si>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</si>
  <si>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</si>
  <si>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</si>
  <si>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</si>
  <si>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</si>
  <si>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</si>
  <si>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</si>
  <si>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</si>
  <si>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</si>
  <si>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</si>
  <si>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</si>
  <si>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</si>
  <si>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</si>
  <si>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</si>
  <si>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</si>
  <si>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</si>
  <si>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</si>
  <si>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</si>
  <si>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</si>
  <si>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</si>
  <si>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</si>
  <si>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</si>
  <si>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</si>
  <si>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</si>
  <si>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</si>
  <si>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</si>
  <si>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</si>
  <si>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</si>
  <si>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</si>
  <si>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</si>
  <si>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</si>
  <si>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</si>
  <si>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</si>
  <si>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</si>
  <si>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</si>
  <si>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</si>
  <si>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</si>
  <si>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</si>
  <si>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</si>
  <si>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</si>
  <si>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</si>
  <si>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</si>
  <si>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</si>
  <si>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</si>
  <si>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</si>
  <si>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</si>
  <si>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</si>
  <si>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</si>
  <si>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</si>
  <si>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</si>
  <si>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</si>
  <si>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</si>
  <si>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</si>
  <si>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</si>
  <si>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</si>
  <si>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</si>
  <si>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</si>
  <si>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</si>
  <si>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</si>
  <si>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</si>
  <si>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</si>
  <si>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</si>
  <si>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</si>
  <si>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</si>
  <si>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</si>
  <si>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</si>
  <si>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</si>
  <si>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</si>
  <si>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</si>
  <si>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</si>
  <si>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</si>
  <si>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</si>
  <si>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</si>
  <si>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</si>
  <si>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</si>
  <si>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</si>
  <si>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</si>
  <si>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</si>
  <si>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</si>
  <si>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</si>
  <si>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</si>
  <si>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</si>
  <si>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</si>
  <si>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</si>
  <si>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</si>
  <si>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</si>
  <si>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</si>
  <si>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</si>
  <si>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</si>
  <si>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</si>
  <si>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</si>
  <si>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</si>
  <si>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</si>
  <si>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</si>
  <si>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</si>
  <si>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</si>
  <si>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</si>
  <si>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</si>
  <si>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</si>
  <si>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</si>
  <si>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</si>
  <si>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</si>
  <si>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</si>
  <si>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</si>
  <si>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</si>
  <si>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</si>
  <si>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</si>
  <si>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</si>
  <si>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</si>
  <si>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</si>
  <si>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</si>
  <si>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</si>
  <si>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</si>
  <si>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</si>
  <si>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</si>
  <si>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</si>
  <si>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</si>
  <si>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</si>
  <si>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</si>
  <si>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</si>
  <si>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</si>
  <si>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</si>
  <si>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</si>
  <si>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</si>
  <si>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</si>
  <si>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</si>
  <si>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</si>
  <si>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</si>
  <si>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</si>
  <si>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</si>
  <si>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</si>
  <si>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</si>
  <si>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</si>
  <si>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</si>
  <si>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</si>
  <si>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</si>
  <si>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</si>
  <si>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</si>
  <si>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</si>
  <si>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</si>
  <si>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</si>
  <si>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</si>
  <si>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</si>
  <si>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</si>
  <si>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</si>
  <si>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</si>
  <si>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</si>
  <si>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</si>
  <si>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</si>
  <si>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</si>
  <si>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</si>
  <si>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</si>
  <si>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</si>
  <si>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</si>
  <si>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</si>
  <si>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</si>
  <si>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</si>
  <si>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</si>
  <si>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</si>
  <si>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</si>
  <si>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</si>
  <si>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</si>
  <si>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</si>
  <si>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</si>
  <si>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</si>
  <si>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</si>
  <si>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</si>
  <si>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</si>
  <si>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</si>
  <si>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</si>
  <si>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</si>
  <si>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</si>
  <si>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</si>
  <si>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</si>
  <si>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</si>
  <si>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</si>
  <si>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</si>
  <si>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</si>
  <si>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</si>
  <si>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</si>
  <si>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</si>
  <si>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</si>
  <si>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</si>
  <si>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</si>
  <si>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</si>
  <si>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</si>
  <si>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</si>
  <si>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</si>
  <si>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</si>
  <si>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</si>
  <si>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</si>
  <si>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</si>
  <si>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</si>
  <si>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</si>
  <si>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</si>
  <si>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</si>
  <si>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</si>
  <si>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</si>
  <si>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</si>
  <si>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</si>
  <si>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</si>
  <si>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</si>
  <si>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</si>
  <si>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</si>
  <si>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</si>
  <si>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</si>
  <si>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</si>
  <si>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</si>
  <si>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</si>
  <si>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</si>
  <si>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</si>
  <si>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</si>
  <si>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</si>
  <si>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</si>
  <si>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</si>
  <si>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</si>
  <si>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</si>
  <si>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</si>
  <si>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</si>
  <si>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</si>
  <si>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</si>
  <si>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</si>
  <si>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</si>
  <si>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</si>
  <si>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</si>
  <si>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</si>
  <si>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</si>
  <si>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</si>
  <si>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</si>
  <si>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</si>
  <si>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</si>
  <si>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</si>
  <si>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</si>
  <si>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</si>
  <si>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</si>
  <si>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</si>
  <si>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</si>
  <si>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</si>
  <si>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</si>
  <si>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</si>
  <si>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</si>
  <si>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</si>
  <si>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</si>
  <si>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</si>
  <si>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</si>
  <si>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</si>
  <si>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</si>
  <si>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</si>
  <si>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</si>
  <si>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</si>
  <si>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</si>
  <si>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</si>
  <si>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</si>
  <si>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</si>
  <si>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</si>
  <si>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</si>
  <si>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</si>
  <si>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</si>
  <si>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</si>
  <si>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</si>
  <si>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</si>
  <si>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</si>
  <si>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</si>
  <si>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</si>
  <si>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</si>
  <si>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</si>
  <si>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</si>
  <si>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</si>
  <si>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</si>
  <si>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</si>
  <si>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</si>
  <si>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</si>
  <si>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</si>
  <si>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</si>
  <si>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</si>
  <si>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</si>
  <si>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</si>
  <si>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</si>
  <si>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</si>
  <si>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</si>
  <si>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</si>
  <si>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</si>
  <si>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</si>
  <si>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</si>
  <si>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</si>
  <si>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</si>
  <si>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</si>
  <si>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</si>
  <si>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</si>
  <si>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</si>
  <si>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</si>
  <si>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</si>
  <si>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</si>
  <si>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</si>
  <si>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</si>
  <si>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</si>
  <si>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</si>
  <si>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</si>
  <si>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</si>
  <si>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</si>
  <si>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</si>
  <si>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</si>
  <si>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</si>
  <si>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</si>
  <si>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</si>
  <si>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</si>
  <si>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</si>
  <si>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</si>
  <si>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</si>
  <si>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</si>
  <si>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</si>
  <si>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</si>
  <si>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</si>
  <si>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</si>
  <si>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</si>
  <si>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</si>
  <si>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</si>
  <si>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</si>
  <si>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</si>
  <si>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</si>
  <si>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</si>
  <si>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</si>
  <si>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</si>
  <si>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</si>
  <si>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</si>
  <si>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</si>
  <si>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</si>
  <si>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</si>
  <si>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</si>
  <si>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</si>
  <si>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</si>
  <si>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</si>
  <si>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</si>
  <si>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</si>
  <si>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</si>
  <si>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</si>
  <si>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</si>
  <si>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</si>
  <si>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</si>
  <si>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</si>
  <si>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</si>
  <si>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</si>
  <si>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</si>
  <si>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</si>
  <si>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</si>
  <si>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</si>
  <si>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</si>
  <si>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</si>
  <si>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</si>
  <si>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</si>
  <si>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</si>
  <si>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</si>
  <si>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</si>
  <si>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</si>
  <si>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</si>
  <si>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</si>
  <si>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</si>
  <si>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</si>
  <si>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</si>
  <si>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</si>
  <si>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</si>
  <si>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</si>
  <si>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</si>
  <si>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</si>
  <si>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</si>
  <si>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</si>
  <si>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</si>
  <si>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</si>
  <si>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</si>
  <si>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</si>
  <si>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</si>
  <si>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</si>
  <si>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</si>
  <si>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</si>
  <si>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</si>
  <si>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</si>
  <si>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</si>
  <si>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</si>
  <si>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</si>
  <si>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</si>
  <si>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</si>
  <si>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</si>
  <si>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</si>
  <si>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</si>
  <si>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</si>
  <si>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</si>
  <si>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</si>
  <si>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</si>
  <si>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</si>
  <si>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</si>
  <si>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</si>
  <si>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</si>
  <si>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</si>
  <si>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</si>
  <si>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</si>
  <si>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</si>
  <si>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</si>
  <si>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</si>
  <si>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</si>
  <si>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</si>
  <si>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</si>
  <si>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</si>
  <si>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</si>
  <si>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</si>
  <si>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</si>
  <si>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</si>
  <si>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</si>
  <si>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</si>
  <si>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</si>
  <si>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</si>
  <si>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</si>
  <si>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</si>
  <si>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</si>
  <si>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</si>
  <si>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</si>
  <si>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</si>
  <si>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</si>
  <si>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</si>
  <si>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</si>
  <si>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</si>
  <si>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</si>
  <si>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</si>
  <si>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</si>
  <si>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</si>
  <si>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</si>
  <si>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</si>
  <si>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</si>
  <si>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</si>
  <si>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</si>
  <si>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</si>
  <si>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</si>
  <si>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</si>
  <si>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</si>
  <si>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</si>
  <si>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</si>
  <si>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</si>
  <si>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</si>
  <si>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</si>
  <si>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</si>
  <si>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</si>
  <si>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</si>
  <si>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</si>
  <si>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</si>
  <si>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</si>
  <si>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</si>
  <si>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</si>
  <si>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</si>
  <si>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</si>
  <si>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</si>
  <si>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</si>
  <si>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</si>
  <si>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</si>
  <si>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</si>
  <si>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</si>
  <si>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</si>
  <si>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</si>
  <si>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</si>
  <si>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</si>
  <si>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</si>
  <si>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</si>
  <si>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</si>
  <si>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</si>
  <si>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</si>
  <si>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</si>
  <si>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</si>
  <si>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</si>
  <si>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</si>
  <si>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</si>
  <si>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</si>
  <si>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</si>
  <si>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</si>
  <si>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</si>
  <si>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</si>
  <si>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</si>
  <si>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</si>
  <si>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</si>
  <si>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</si>
  <si>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</si>
  <si>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</si>
  <si>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</si>
  <si>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</si>
  <si>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</si>
  <si>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</si>
  <si>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</si>
  <si>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</si>
  <si>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</si>
  <si>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</si>
  <si>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</si>
  <si>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</si>
  <si>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</si>
  <si>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</si>
  <si>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</si>
  <si>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</si>
  <si>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</si>
  <si>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</si>
  <si>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</si>
  <si>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</si>
  <si>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</si>
  <si>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</si>
  <si>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</si>
  <si>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</si>
  <si>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</si>
  <si>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</si>
  <si>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</si>
  <si>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</si>
  <si>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</si>
  <si>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</si>
  <si>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</si>
  <si>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</si>
  <si>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</si>
  <si>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</si>
  <si>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</si>
  <si>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</si>
  <si>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</si>
  <si>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</si>
  <si>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</si>
  <si>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</si>
  <si>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</si>
  <si>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</si>
  <si>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</si>
  <si>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</si>
  <si>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</si>
  <si>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</si>
  <si>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</si>
  <si>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</si>
  <si>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</si>
  <si>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</si>
  <si>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</si>
  <si>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</si>
  <si>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</si>
  <si>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</si>
  <si>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</si>
  <si>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</si>
  <si>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</si>
  <si>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</si>
  <si>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</si>
  <si>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</si>
  <si>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</si>
  <si>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</si>
  <si>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</si>
  <si>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</si>
  <si>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</si>
  <si>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</si>
  <si>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</si>
  <si>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</si>
  <si>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</si>
  <si>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</si>
  <si>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</si>
  <si>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</si>
  <si>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</si>
  <si>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</si>
  <si>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</si>
  <si>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</si>
  <si>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</si>
  <si>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</si>
  <si>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</si>
  <si>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</si>
  <si>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</si>
  <si>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</si>
  <si>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</si>
  <si>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</si>
  <si>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</si>
  <si>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</si>
  <si>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</si>
  <si>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</si>
  <si>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</si>
  <si>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</si>
  <si>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</si>
  <si>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</si>
  <si>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</si>
  <si>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</si>
  <si>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</si>
  <si>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</si>
  <si>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</si>
  <si>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</si>
  <si>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</si>
  <si>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</si>
  <si>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</si>
  <si>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</si>
  <si>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</si>
  <si>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</si>
  <si>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</si>
  <si>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</si>
  <si>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</si>
  <si>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</si>
  <si>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</si>
  <si>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</si>
  <si>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</si>
  <si>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</si>
  <si>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</si>
  <si>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</si>
  <si>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</si>
  <si>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</si>
  <si>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</si>
  <si>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</si>
  <si>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</si>
  <si>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</si>
  <si>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</si>
  <si>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</si>
  <si>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</si>
  <si>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</si>
  <si>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</si>
  <si>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</si>
  <si>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</si>
  <si>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</si>
  <si>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</si>
  <si>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</si>
  <si>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</si>
  <si>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</si>
  <si>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</si>
  <si>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</si>
  <si>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</si>
  <si>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</si>
  <si>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</si>
  <si>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</si>
  <si>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</si>
  <si>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</si>
  <si>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</si>
  <si>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</si>
  <si>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</si>
  <si>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</si>
  <si>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</si>
  <si>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</si>
  <si>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</si>
  <si>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</si>
  <si>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</si>
  <si>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</si>
  <si>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</si>
  <si>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</si>
  <si>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</si>
  <si>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</si>
  <si>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</si>
  <si>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</si>
  <si>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</si>
  <si>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</si>
  <si>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</si>
  <si>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</si>
  <si>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</si>
  <si>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</si>
  <si>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</si>
  <si>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</si>
  <si>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</si>
  <si>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</si>
  <si>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</si>
  <si>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</si>
  <si>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</si>
  <si>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</si>
  <si>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</si>
  <si>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</si>
  <si>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</si>
  <si>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</si>
  <si>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</si>
  <si>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</si>
  <si>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</si>
  <si>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</si>
  <si>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</si>
  <si>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</si>
  <si>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</si>
  <si>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</si>
  <si>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</si>
  <si>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</si>
  <si>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</si>
  <si>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</si>
  <si>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</si>
  <si>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</si>
  <si>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</si>
  <si>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</si>
  <si>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</si>
  <si>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</si>
  <si>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</si>
  <si>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</si>
  <si>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</si>
  <si>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</si>
  <si>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</si>
  <si>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</si>
  <si>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</si>
  <si>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</si>
  <si>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</si>
  <si>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</si>
  <si>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</si>
  <si>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</si>
  <si>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</si>
  <si>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</si>
  <si>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</si>
  <si>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</si>
  <si>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</si>
  <si>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</si>
  <si>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</si>
  <si>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</si>
  <si>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</si>
  <si>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</si>
  <si>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</si>
  <si>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</si>
  <si>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</si>
  <si>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</si>
  <si>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</si>
  <si>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</si>
  <si>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</si>
  <si>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</si>
  <si>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</si>
  <si>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</si>
  <si>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</si>
  <si>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</si>
  <si>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</si>
  <si>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</si>
  <si>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</si>
  <si>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</si>
  <si>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</si>
  <si>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</si>
  <si>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</si>
  <si>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</si>
  <si>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</si>
  <si>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</si>
  <si>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</si>
  <si>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</si>
  <si>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</si>
  <si>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</si>
  <si>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</si>
  <si>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</si>
  <si>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</si>
  <si>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</si>
  <si>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</si>
  <si>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</si>
  <si>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</si>
  <si>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</si>
  <si>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</si>
  <si>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</si>
  <si>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</si>
  <si>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</si>
  <si>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</si>
  <si>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</si>
  <si>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</si>
  <si>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</si>
  <si>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</si>
  <si>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</si>
  <si>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</si>
  <si>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</si>
  <si>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</si>
  <si>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</si>
  <si>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</si>
  <si>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</si>
  <si>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</si>
  <si>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</si>
  <si>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</si>
  <si>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</si>
  <si>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</si>
  <si>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</si>
  <si>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</si>
  <si>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</si>
  <si>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</si>
  <si>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</si>
  <si>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</si>
  <si>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</si>
  <si>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</si>
  <si>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</si>
  <si>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</si>
  <si>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</si>
  <si>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</si>
  <si>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</si>
  <si>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</si>
  <si>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</si>
  <si>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</si>
  <si>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</si>
  <si>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</si>
  <si>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</si>
  <si>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</si>
  <si>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</si>
  <si>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</si>
  <si>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</si>
  <si>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</si>
  <si>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</si>
  <si>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</si>
  <si>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</si>
  <si>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</si>
  <si>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</si>
  <si>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</si>
  <si>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</si>
  <si>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</si>
  <si>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</si>
  <si>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</si>
  <si>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</si>
  <si>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</si>
  <si>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</si>
  <si>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</si>
  <si>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</si>
  <si>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</si>
  <si>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</si>
  <si>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</si>
  <si>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</si>
  <si>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</si>
  <si>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</si>
  <si>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</si>
  <si>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</si>
  <si>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</si>
  <si>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</si>
  <si>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</si>
  <si>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</si>
  <si>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</si>
  <si>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</si>
  <si>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</si>
  <si>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</si>
  <si>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</si>
  <si>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</si>
  <si>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</si>
  <si>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</si>
  <si>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</si>
  <si>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</si>
  <si>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</si>
  <si>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</si>
  <si>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</si>
  <si>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</si>
  <si>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</si>
  <si>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</si>
  <si>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</si>
  <si>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</si>
  <si>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</si>
  <si>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</si>
  <si>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</si>
  <si>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</si>
  <si>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</si>
  <si>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</si>
  <si>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</si>
  <si>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</si>
  <si>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</si>
  <si>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</si>
  <si>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</si>
  <si>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</si>
  <si>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</si>
  <si>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</si>
  <si>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</si>
  <si>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</si>
  <si>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</si>
  <si>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</si>
  <si>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</si>
  <si>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</si>
  <si>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</si>
  <si>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</si>
  <si>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</si>
  <si>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</si>
  <si>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</si>
  <si>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</si>
  <si>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</si>
  <si>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</si>
  <si>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</si>
  <si>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</si>
  <si>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</si>
  <si>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</si>
  <si>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</si>
  <si>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</si>
  <si>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</si>
  <si>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</si>
  <si>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</si>
  <si>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</si>
  <si>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</si>
  <si>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</si>
  <si>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</si>
  <si>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</si>
  <si>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</si>
  <si>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</si>
  <si>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</si>
  <si>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</si>
  <si>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</si>
  <si>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</si>
  <si>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</si>
  <si>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</si>
  <si>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</si>
  <si>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</si>
  <si>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</si>
  <si>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</si>
  <si>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</si>
  <si>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</si>
  <si>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</si>
  <si>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</si>
  <si>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</si>
  <si>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</si>
  <si>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</si>
  <si>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</si>
  <si>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</si>
  <si>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</si>
  <si>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</si>
  <si>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</si>
  <si>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</si>
  <si>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</si>
  <si>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</si>
  <si>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</si>
  <si>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</si>
  <si>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</si>
  <si>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</si>
  <si>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</si>
  <si>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</si>
  <si>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</si>
  <si>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</si>
  <si>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</si>
  <si>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</si>
  <si>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</si>
  <si>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</si>
  <si>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</si>
  <si>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</si>
  <si>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</si>
  <si>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</si>
  <si>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</si>
  <si>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</si>
  <si>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</si>
  <si>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</si>
  <si>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</si>
  <si>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</si>
  <si>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</si>
  <si>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</si>
  <si>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</si>
  <si>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</si>
  <si>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</si>
  <si>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</si>
  <si>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</si>
  <si>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</si>
  <si>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</si>
  <si>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</si>
  <si>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</si>
  <si>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</si>
  <si>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</si>
  <si>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</si>
  <si>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</si>
  <si>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</si>
  <si>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</si>
  <si>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</si>
  <si>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</si>
  <si>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</si>
  <si>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</si>
  <si>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</si>
  <si>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</si>
  <si>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</si>
  <si>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</si>
  <si>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</si>
  <si>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</si>
  <si>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</si>
  <si>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</si>
  <si>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</si>
  <si>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</si>
  <si>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</si>
  <si>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</si>
  <si>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</si>
  <si>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</si>
  <si>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</si>
  <si>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</si>
  <si>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</si>
  <si>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</si>
  <si>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</si>
  <si>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</si>
  <si>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</si>
  <si>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</si>
  <si>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</si>
  <si>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</si>
  <si>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</si>
  <si>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</si>
  <si>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</si>
  <si>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</si>
  <si>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</si>
  <si>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</si>
  <si>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</si>
  <si>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</si>
  <si>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</si>
  <si>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</si>
  <si>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</si>
  <si>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</si>
  <si>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</si>
  <si>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</si>
  <si>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</si>
  <si>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</si>
  <si>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</si>
  <si>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</si>
  <si>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</si>
  <si>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</si>
  <si>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</si>
  <si>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</si>
  <si>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</si>
  <si>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</si>
  <si>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</si>
  <si>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</si>
  <si>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</si>
  <si>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</si>
  <si>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</si>
  <si>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</si>
  <si>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</si>
  <si>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</si>
  <si>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</si>
  <si>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</si>
  <si>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</si>
  <si>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</si>
  <si>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</si>
  <si>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</si>
  <si>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</si>
  <si>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</si>
  <si>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</si>
  <si>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</si>
  <si>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</si>
  <si>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</si>
  <si>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</si>
  <si>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</si>
  <si>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</si>
  <si>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</si>
  <si>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</si>
  <si>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</si>
  <si>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</si>
  <si>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</si>
  <si>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</si>
  <si>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</si>
  <si>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</si>
  <si>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</si>
  <si>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</si>
  <si>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</si>
  <si>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</si>
  <si>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</si>
  <si>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</si>
  <si>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</si>
  <si>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</si>
  <si>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</si>
  <si>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</si>
  <si>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</si>
  <si>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</si>
  <si>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</si>
  <si>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</si>
  <si>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</si>
  <si>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</si>
  <si>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</si>
  <si>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</si>
  <si>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</si>
  <si>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</si>
  <si>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</si>
  <si>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</si>
  <si>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</si>
  <si>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</si>
  <si>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</si>
  <si>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</si>
  <si>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</si>
  <si>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</si>
  <si>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</si>
  <si>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</si>
  <si>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</si>
  <si>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</si>
  <si>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</si>
  <si>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</si>
  <si>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</si>
  <si>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</si>
  <si>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</si>
  <si>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</si>
  <si>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</si>
  <si>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</si>
  <si>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</si>
  <si>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</si>
  <si>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</si>
  <si>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</si>
  <si>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</si>
  <si>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</si>
  <si>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</si>
  <si>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</si>
  <si>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</si>
  <si>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</si>
  <si>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</si>
  <si>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</si>
  <si>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</si>
  <si>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</si>
  <si>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</si>
  <si>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</si>
  <si>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</si>
  <si>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</si>
  <si>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</si>
  <si>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</si>
  <si>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</si>
  <si>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</si>
  <si>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</si>
  <si>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</si>
  <si>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</si>
  <si>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</si>
  <si>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</si>
  <si>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</si>
  <si>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</si>
  <si>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</si>
  <si>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</si>
  <si>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</si>
  <si>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</si>
  <si>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</si>
  <si>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</si>
  <si>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</si>
  <si>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</si>
  <si>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</si>
  <si>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</si>
  <si>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</si>
  <si>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</si>
  <si>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</si>
  <si>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</si>
  <si>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</si>
  <si>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</si>
  <si>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</si>
  <si>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</si>
  <si>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</si>
  <si>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</si>
  <si>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</si>
  <si>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</si>
  <si>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</si>
  <si>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</si>
  <si>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</si>
  <si>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</si>
  <si>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</si>
  <si>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</si>
  <si>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</si>
  <si>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</si>
  <si>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</si>
  <si>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</si>
  <si>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</si>
  <si>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</si>
  <si>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</si>
  <si>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</si>
  <si>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</si>
  <si>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</si>
  <si>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</si>
  <si>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</si>
  <si>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</si>
  <si>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</si>
  <si>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</si>
  <si>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</si>
  <si>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</si>
  <si>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</si>
  <si>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</si>
  <si>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</si>
  <si>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</si>
  <si>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</si>
  <si>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</si>
  <si>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</si>
  <si>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</si>
  <si>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</si>
  <si>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</si>
  <si>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</si>
  <si>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</si>
  <si>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</si>
  <si>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</si>
  <si>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</si>
  <si>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</si>
  <si>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</si>
  <si>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</si>
  <si>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</si>
  <si>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</si>
  <si>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</si>
  <si>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</si>
  <si>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</si>
  <si>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</si>
  <si>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</si>
  <si>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</si>
  <si>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</si>
  <si>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</si>
  <si>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</si>
  <si>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</si>
  <si>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</si>
  <si>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</si>
  <si>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</si>
  <si>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</si>
  <si>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</si>
  <si>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</si>
  <si>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</si>
  <si>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</si>
  <si>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</si>
  <si>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</si>
  <si>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</si>
  <si>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</si>
  <si>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</si>
  <si>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</si>
  <si>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</si>
  <si>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</si>
  <si>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</si>
  <si>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</si>
  <si>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</si>
  <si>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</si>
  <si>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</si>
  <si>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</si>
  <si>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</si>
  <si>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</si>
  <si>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</si>
  <si>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</si>
  <si>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</si>
  <si>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</si>
  <si>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</si>
  <si>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</si>
  <si>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</si>
  <si>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</si>
  <si>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</si>
  <si>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</si>
  <si>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</si>
  <si>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</si>
  <si>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</si>
  <si>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</si>
  <si>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</si>
  <si>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</si>
  <si>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</si>
  <si>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</si>
  <si>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</si>
  <si>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</si>
  <si>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</si>
  <si>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</si>
  <si>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</si>
  <si>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</si>
  <si>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</si>
  <si>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</si>
  <si>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</si>
  <si>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</si>
  <si>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</si>
  <si>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</si>
  <si>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</si>
  <si>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</si>
  <si>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</si>
  <si>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</si>
  <si>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</si>
  <si>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</si>
  <si>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</si>
  <si>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</si>
  <si>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</si>
  <si>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</si>
  <si>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</si>
  <si>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</si>
  <si>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</si>
  <si>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</si>
  <si>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</si>
  <si>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</si>
  <si>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</si>
  <si>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</si>
  <si>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</si>
  <si>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</si>
  <si>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</si>
  <si>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</si>
  <si>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</si>
  <si>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</si>
  <si>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</si>
  <si>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</si>
  <si>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</si>
  <si>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</si>
  <si>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</si>
  <si>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</si>
  <si>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</si>
  <si>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</si>
  <si>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</si>
  <si>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</si>
  <si>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</si>
  <si>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</si>
  <si>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</si>
  <si>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</si>
  <si>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</si>
  <si>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</si>
  <si>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</si>
  <si>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</si>
  <si>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</si>
  <si>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</si>
  <si>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</si>
  <si>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</si>
  <si>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</si>
  <si>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</si>
  <si>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</si>
  <si>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</si>
  <si>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</si>
  <si>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</si>
  <si>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</si>
  <si>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</si>
  <si>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</si>
  <si>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</si>
  <si>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</si>
  <si>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</si>
  <si>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</si>
  <si>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</si>
  <si>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</si>
  <si>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</si>
  <si>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</si>
  <si>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</si>
  <si>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</si>
  <si>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</si>
  <si>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</si>
  <si>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</si>
  <si>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</si>
  <si>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</si>
  <si>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</si>
  <si>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</si>
  <si>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</si>
  <si>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</si>
  <si>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</si>
  <si>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</si>
  <si>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</si>
  <si>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</si>
  <si>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</si>
  <si>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</si>
  <si>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</si>
  <si>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</si>
  <si>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</si>
  <si>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</si>
  <si>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</si>
  <si>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</si>
  <si>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</si>
  <si>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</si>
  <si>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</si>
  <si>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</si>
  <si>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</si>
  <si>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</si>
  <si>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</si>
  <si>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</si>
  <si>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</si>
  <si>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</si>
  <si>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</si>
  <si>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</si>
  <si>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</si>
  <si>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</si>
  <si>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</si>
  <si>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</si>
  <si>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</si>
  <si>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</si>
  <si>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</si>
  <si>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</si>
  <si>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</si>
  <si>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</si>
  <si>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</si>
  <si>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</si>
  <si>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</si>
  <si>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</si>
  <si>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</si>
  <si>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</si>
  <si>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</si>
  <si>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</si>
  <si>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</si>
  <si>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</si>
  <si>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</si>
  <si>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</si>
  <si>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</si>
  <si>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</si>
  <si>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</si>
  <si>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</si>
  <si>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</si>
  <si>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</si>
  <si>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</si>
  <si>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</si>
  <si>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</si>
  <si>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</si>
  <si>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</si>
  <si>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</si>
  <si>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</si>
  <si>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</si>
  <si>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</si>
  <si>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</si>
  <si>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</si>
  <si>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</si>
  <si>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</si>
  <si>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</si>
  <si>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</si>
  <si>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</si>
  <si>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</si>
  <si>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</si>
  <si>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</si>
  <si>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</si>
  <si>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</si>
  <si>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</si>
  <si>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</si>
  <si>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</si>
  <si>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</si>
  <si>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</si>
  <si>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</si>
  <si>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</si>
  <si>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</si>
  <si>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</si>
  <si>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</si>
  <si>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</si>
  <si>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</si>
  <si>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</si>
  <si>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</si>
  <si>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</si>
  <si>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</si>
  <si>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</si>
  <si>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</si>
  <si>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</si>
  <si>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</si>
  <si>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</si>
  <si>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</si>
  <si>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</si>
  <si>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</si>
  <si>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</si>
  <si>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</si>
  <si>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</si>
  <si>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</si>
  <si>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</si>
  <si>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</si>
  <si>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</si>
  <si>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</si>
  <si>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</si>
  <si>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</si>
  <si>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</si>
  <si>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</si>
  <si>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</si>
  <si>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</si>
  <si>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</si>
  <si>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</si>
  <si>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</si>
  <si>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</si>
  <si>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</si>
  <si>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</si>
  <si>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</si>
  <si>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</si>
  <si>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</si>
  <si>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</si>
  <si>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</si>
  <si>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</si>
  <si>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</si>
  <si>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</si>
  <si>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</si>
  <si>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</si>
  <si>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</si>
  <si>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</si>
  <si>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</si>
  <si>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</si>
  <si>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</si>
  <si>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</si>
  <si>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</si>
  <si>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</si>
  <si>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</si>
  <si>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</si>
  <si>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</si>
  <si>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</si>
  <si>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</si>
  <si>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</si>
  <si>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</si>
  <si>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</si>
  <si>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</si>
  <si>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</si>
  <si>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</si>
  <si>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</si>
  <si>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</si>
  <si>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</si>
  <si>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</si>
  <si>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</si>
  <si>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</si>
  <si>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</si>
  <si>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</si>
  <si>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</si>
  <si>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</si>
  <si>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</si>
  <si>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</si>
  <si>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</si>
  <si>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</si>
  <si>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</si>
  <si>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</si>
  <si>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</si>
  <si>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</si>
  <si>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</si>
  <si>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</si>
  <si>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</si>
  <si>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</si>
  <si>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</si>
  <si>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</si>
  <si>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</si>
  <si>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</si>
  <si>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</si>
  <si>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</si>
  <si>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</si>
  <si>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</si>
  <si>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</si>
  <si>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</si>
  <si>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</si>
  <si>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</si>
  <si>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</si>
  <si>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</si>
  <si>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</si>
  <si>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</si>
  <si>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</si>
  <si>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</si>
  <si>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</si>
  <si>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</si>
  <si>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</si>
  <si>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</si>
  <si>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</si>
  <si>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</si>
  <si>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</si>
  <si>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</si>
  <si>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</si>
  <si>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</si>
  <si>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</si>
  <si>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</si>
  <si>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</si>
  <si>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</si>
  <si>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</si>
  <si>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</si>
  <si>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</si>
  <si>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</si>
  <si>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</si>
  <si>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</si>
  <si>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</si>
  <si>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</si>
  <si>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</si>
  <si>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</si>
  <si>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</si>
  <si>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</si>
  <si>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</si>
  <si>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</si>
  <si>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</si>
  <si>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</si>
  <si>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</si>
  <si>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</si>
  <si>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</si>
  <si>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</si>
  <si>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</si>
  <si>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</si>
  <si>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</si>
  <si>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</si>
  <si>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</si>
  <si>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</si>
  <si>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</si>
  <si>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</si>
  <si>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</si>
  <si>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</si>
  <si>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</si>
  <si>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</si>
  <si>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</si>
  <si>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</si>
  <si>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</si>
  <si>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</si>
  <si>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</si>
  <si>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</si>
  <si>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</si>
  <si>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</si>
  <si>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</si>
  <si>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</si>
  <si>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</si>
  <si>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</si>
  <si>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</si>
  <si>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</si>
  <si>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</si>
  <si>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</si>
  <si>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</si>
  <si>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</si>
  <si>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</si>
  <si>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</si>
  <si>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</si>
  <si>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</si>
  <si>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</si>
  <si>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</si>
  <si>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</si>
  <si>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</si>
  <si>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</si>
  <si>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</si>
  <si>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</si>
  <si>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</si>
  <si>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</si>
  <si>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</si>
  <si>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</si>
  <si>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</si>
  <si>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</si>
  <si>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</si>
  <si>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</si>
  <si>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</si>
  <si>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</si>
  <si>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</si>
  <si>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</si>
  <si>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</si>
  <si>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</si>
  <si>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</si>
  <si>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</si>
  <si>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</si>
  <si>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</si>
  <si>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</si>
  <si>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</si>
  <si>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</si>
  <si>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</si>
  <si>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</si>
  <si>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</si>
  <si>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</si>
  <si>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</si>
  <si>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</si>
  <si>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</si>
  <si>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</si>
  <si>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</si>
  <si>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</si>
  <si>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</si>
  <si>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</si>
  <si>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</si>
  <si>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</si>
  <si>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</si>
  <si>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</si>
  <si>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</si>
  <si>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</si>
  <si>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</si>
  <si>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</si>
  <si>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</si>
  <si>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</si>
  <si>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</si>
  <si>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</si>
  <si>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</si>
  <si>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</si>
  <si>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</si>
  <si>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</si>
  <si>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</si>
  <si>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</si>
  <si>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</si>
  <si>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</si>
  <si>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</si>
  <si>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</si>
  <si>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</si>
  <si>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</si>
  <si>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</si>
  <si>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</si>
  <si>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</si>
  <si>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</si>
  <si>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</si>
  <si>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</si>
  <si>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</si>
  <si>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</si>
  <si>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</si>
  <si>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</si>
  <si>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</si>
  <si>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</si>
  <si>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</si>
  <si>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</si>
  <si>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</si>
  <si>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</si>
  <si>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</si>
  <si>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</si>
  <si>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</si>
  <si>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</si>
  <si>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</si>
  <si>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</si>
  <si>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</si>
  <si>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</si>
  <si>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</si>
  <si>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</si>
  <si>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</si>
  <si>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</si>
  <si>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</si>
  <si>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</si>
  <si>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</si>
  <si>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</si>
  <si>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</si>
  <si>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</si>
  <si>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</si>
  <si>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</si>
  <si>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</si>
  <si>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</si>
  <si>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</si>
  <si>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</si>
  <si>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</si>
  <si>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</si>
  <si>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</si>
  <si>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</si>
  <si>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</si>
  <si>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</si>
  <si>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</si>
  <si>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</si>
  <si>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</si>
  <si>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</si>
  <si>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</si>
  <si>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</si>
  <si>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</si>
  <si>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</si>
  <si>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</si>
  <si>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</si>
  <si>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</si>
  <si>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</si>
  <si>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</si>
  <si>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</si>
  <si>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</si>
  <si>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</si>
  <si>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</si>
  <si>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</si>
  <si>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</si>
  <si>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</si>
  <si>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</si>
  <si>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</si>
  <si>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</si>
  <si>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</si>
  <si>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</si>
  <si>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</si>
  <si>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</si>
  <si>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</si>
  <si>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</si>
  <si>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</si>
  <si>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</si>
  <si>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</si>
  <si>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</si>
  <si>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</si>
  <si>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</si>
  <si>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</si>
  <si>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</si>
  <si>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</si>
  <si>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</si>
  <si>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</si>
  <si>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</si>
  <si>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</si>
  <si>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</si>
  <si>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</si>
  <si>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</si>
  <si>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</si>
  <si>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</si>
  <si>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</si>
  <si>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</si>
  <si>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</si>
  <si>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</si>
  <si>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</si>
  <si>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</si>
  <si>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</si>
  <si>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</si>
  <si>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</si>
  <si>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</si>
  <si>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</si>
  <si>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</si>
  <si>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</si>
  <si>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</si>
  <si>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</si>
  <si>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</si>
  <si>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</si>
  <si>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</si>
  <si>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</si>
  <si>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</si>
  <si>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</si>
  <si>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</si>
  <si>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</si>
  <si>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</si>
  <si>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</si>
  <si>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</si>
  <si>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</si>
  <si>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</si>
  <si>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</si>
  <si>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</si>
  <si>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</si>
  <si>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</si>
  <si>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</si>
  <si>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</si>
  <si>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</si>
  <si>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</si>
  <si>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</si>
  <si>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</si>
  <si>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</si>
  <si>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</si>
  <si>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</si>
  <si>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</si>
  <si>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</si>
  <si>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</si>
  <si>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</si>
  <si>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</si>
  <si>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</si>
  <si>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</si>
  <si>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</si>
  <si>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</si>
  <si>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</si>
  <si>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</si>
  <si>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</si>
  <si>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</si>
  <si>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</si>
  <si>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</si>
  <si>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</si>
  <si>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</si>
  <si>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</si>
  <si>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</si>
  <si>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</si>
  <si>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</si>
  <si>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</si>
  <si>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</si>
  <si>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</si>
  <si>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</si>
  <si>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</si>
  <si>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</si>
  <si>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</si>
  <si>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</si>
  <si>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</si>
  <si>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</si>
  <si>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</si>
  <si>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</si>
  <si>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</si>
  <si>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</si>
  <si>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</si>
  <si>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</si>
  <si>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</si>
  <si>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</si>
  <si>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</si>
  <si>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</si>
  <si>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</si>
  <si>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</si>
  <si>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</si>
  <si>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</si>
  <si>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</si>
  <si>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</si>
  <si>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</si>
  <si>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</si>
  <si>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</si>
  <si>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</si>
  <si>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</si>
  <si>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</si>
  <si>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</si>
  <si>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</si>
  <si>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</si>
  <si>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</si>
  <si>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</si>
  <si>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</si>
  <si>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</si>
  <si>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</si>
  <si>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</si>
  <si>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</si>
  <si>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</si>
  <si>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</si>
  <si>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</si>
  <si>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</si>
  <si>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</si>
  <si>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</si>
  <si>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</si>
  <si>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</si>
  <si>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</si>
  <si>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</si>
  <si>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</si>
  <si>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</si>
  <si>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</si>
  <si>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</si>
  <si>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</si>
  <si>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</si>
  <si>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</si>
  <si>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</si>
  <si>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</si>
  <si>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</si>
  <si>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</si>
  <si>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</si>
  <si>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</si>
  <si>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</si>
  <si>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</si>
  <si>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</si>
  <si>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</si>
  <si>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</si>
  <si>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</si>
  <si>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</si>
  <si>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</si>
  <si>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</si>
  <si>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</si>
  <si>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</si>
  <si>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</si>
  <si>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</si>
  <si>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</si>
  <si>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</si>
  <si>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</si>
  <si>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</si>
  <si>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</si>
  <si>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</si>
  <si>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</si>
  <si>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</si>
  <si>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</si>
  <si>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</si>
  <si>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</si>
  <si>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</si>
  <si>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</si>
  <si>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</si>
  <si>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</si>
  <si>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</si>
  <si>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</si>
  <si>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</si>
  <si>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</si>
  <si>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</si>
  <si>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</si>
  <si>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</si>
  <si>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</si>
  <si>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</si>
  <si>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</si>
  <si>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</si>
  <si>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</si>
  <si>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</si>
  <si>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</si>
  <si>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</si>
  <si>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</si>
  <si>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</si>
  <si>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</si>
  <si>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</si>
  <si>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</si>
  <si>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</si>
  <si>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</si>
  <si>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</si>
  <si>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</si>
  <si>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</si>
  <si>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</si>
  <si>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</si>
  <si>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</si>
  <si>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</si>
  <si>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</si>
  <si>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</si>
  <si>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</si>
  <si>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</si>
  <si>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</si>
  <si>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</si>
  <si>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</si>
  <si>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</si>
  <si>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</si>
  <si>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</si>
  <si>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</si>
  <si>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</si>
  <si>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</si>
  <si>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</si>
  <si>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</si>
  <si>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</si>
  <si>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</si>
  <si>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</si>
  <si>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</si>
  <si>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</si>
  <si>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</si>
  <si>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</si>
  <si>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</si>
  <si>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</si>
  <si>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</si>
  <si>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</si>
  <si>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</si>
  <si>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</si>
  <si>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</si>
  <si>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</si>
  <si>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</si>
  <si>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</si>
  <si>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</si>
  <si>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</si>
  <si>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</si>
  <si>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</si>
  <si>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</si>
  <si>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</si>
  <si>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</si>
  <si>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</si>
  <si>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</si>
  <si>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</si>
  <si>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</si>
  <si>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</si>
  <si>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</si>
  <si>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</si>
  <si>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</si>
  <si>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</si>
  <si>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</si>
  <si>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</si>
  <si>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</si>
  <si>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</si>
  <si>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</si>
  <si>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</si>
  <si>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</si>
  <si>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</si>
  <si>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</si>
  <si>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</si>
  <si>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</si>
  <si>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</si>
  <si>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</si>
  <si>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</si>
  <si>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</si>
  <si>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</si>
  <si>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</si>
  <si>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</si>
  <si>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</si>
  <si>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</si>
  <si>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</si>
  <si>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</si>
  <si>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</si>
  <si>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</si>
  <si>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</si>
  <si>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</si>
  <si>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</si>
  <si>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</si>
  <si>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</si>
  <si>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</si>
  <si>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</si>
  <si>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</si>
  <si>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</si>
  <si>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</si>
  <si>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</si>
  <si>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</si>
  <si>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</si>
  <si>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</si>
  <si>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</si>
  <si>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</si>
  <si>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</si>
  <si>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</si>
  <si>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</si>
  <si>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</si>
  <si>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</si>
  <si>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</si>
  <si>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</si>
  <si>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</si>
  <si>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</si>
  <si>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</si>
  <si>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</si>
  <si>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</si>
  <si>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</si>
  <si>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</si>
  <si>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</si>
  <si>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</si>
  <si>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</si>
  <si>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</si>
  <si>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</si>
  <si>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</si>
  <si>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</si>
  <si>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</si>
  <si>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</si>
  <si>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</si>
  <si>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</si>
  <si>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</si>
  <si>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</si>
  <si>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</si>
  <si>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</si>
  <si>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</si>
  <si>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</si>
  <si>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</si>
  <si>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</si>
  <si>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</si>
  <si>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</si>
  <si>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</si>
  <si>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</si>
  <si>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</si>
  <si>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</si>
  <si>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</si>
  <si>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</si>
  <si>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</si>
  <si>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</si>
  <si>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</si>
  <si>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</si>
  <si>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</si>
  <si>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</si>
  <si>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</si>
  <si>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</si>
  <si>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</si>
  <si>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</si>
  <si>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</si>
  <si>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</si>
  <si>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</si>
  <si>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</si>
  <si>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</si>
  <si>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</si>
  <si>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</si>
  <si>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</si>
  <si>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</si>
  <si>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</si>
  <si>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</si>
  <si>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</si>
  <si>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</si>
  <si>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</si>
  <si>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</si>
  <si>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</si>
  <si>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</si>
  <si>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</si>
  <si>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</si>
  <si>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</si>
  <si>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</si>
  <si>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</si>
  <si>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</si>
  <si>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</si>
  <si>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</si>
  <si>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</si>
  <si>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</si>
  <si>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</si>
  <si>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</si>
  <si>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</si>
  <si>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</si>
  <si>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</si>
  <si>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</si>
  <si>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</si>
  <si>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</si>
  <si>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</si>
  <si>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</si>
  <si>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</si>
  <si>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</si>
  <si>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</si>
  <si>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</si>
  <si>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</si>
  <si>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</si>
  <si>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</si>
  <si>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</si>
  <si>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</si>
  <si>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</si>
  <si>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</si>
  <si>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</si>
  <si>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</si>
  <si>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</si>
  <si>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</si>
  <si>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</si>
  <si>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</si>
  <si>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</si>
  <si>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</si>
  <si>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</si>
  <si>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</si>
  <si>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</si>
  <si>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</si>
  <si>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</si>
  <si>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</si>
  <si>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</si>
  <si>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</si>
  <si>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</si>
  <si>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</si>
  <si>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</si>
  <si>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</si>
  <si>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</si>
  <si>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</si>
  <si>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</si>
  <si>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</si>
  <si>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</si>
  <si>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</si>
  <si>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</si>
  <si>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</si>
  <si>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</si>
  <si>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</si>
  <si>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</si>
  <si>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</si>
  <si>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</si>
  <si>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</si>
  <si>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</si>
  <si>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</si>
  <si>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</si>
  <si>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</si>
  <si>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</si>
  <si>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</si>
  <si>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</si>
  <si>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</si>
  <si>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</si>
  <si>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</si>
  <si>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</si>
  <si>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</si>
  <si>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</si>
  <si>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</si>
  <si>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</si>
  <si>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</si>
  <si>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</si>
  <si>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</si>
  <si>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</si>
  <si>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</si>
  <si>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</si>
  <si>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</si>
  <si>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</si>
  <si>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</si>
  <si>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</si>
  <si>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</si>
  <si>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</si>
  <si>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</si>
  <si>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</si>
  <si>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</si>
  <si>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</si>
  <si>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</si>
  <si>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</si>
  <si>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</si>
  <si>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</si>
  <si>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</si>
  <si>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</si>
  <si>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</si>
  <si>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</si>
  <si>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</si>
  <si>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</si>
  <si>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</si>
  <si>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</si>
  <si>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</si>
  <si>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</si>
  <si>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</si>
  <si>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</si>
  <si>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</si>
  <si>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</si>
  <si>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</si>
  <si>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</si>
  <si>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</si>
  <si>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</si>
  <si>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</si>
  <si>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</si>
  <si>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</si>
  <si>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</si>
  <si>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</si>
  <si>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</si>
  <si>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</si>
  <si>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</si>
  <si>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</si>
  <si>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</si>
  <si>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</si>
  <si>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</si>
  <si>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</si>
  <si>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</si>
  <si>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</si>
  <si>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</si>
  <si>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</si>
  <si>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</si>
  <si>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</si>
  <si>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</si>
  <si>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</si>
  <si>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</si>
  <si>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</si>
  <si>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</si>
  <si>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</si>
  <si>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</si>
  <si>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</si>
  <si>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</si>
  <si>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</si>
  <si>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</si>
  <si>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</si>
  <si>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</si>
  <si>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</si>
  <si>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</si>
  <si>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</si>
  <si>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</si>
  <si>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</si>
  <si>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</si>
  <si>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</si>
  <si>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</si>
  <si>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</si>
  <si>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</si>
  <si>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</si>
  <si>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</si>
  <si>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</si>
  <si>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</si>
  <si>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</si>
  <si>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</si>
  <si>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</si>
  <si>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</si>
  <si>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</si>
  <si>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</si>
  <si>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</si>
  <si>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</si>
  <si>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</si>
  <si>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</si>
  <si>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</si>
  <si>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</si>
  <si>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</si>
  <si>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</si>
  <si>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</si>
  <si>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</si>
  <si>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</si>
  <si>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</si>
  <si>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</si>
  <si>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</si>
  <si>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</si>
  <si>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</si>
  <si>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</si>
  <si>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</si>
  <si>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</si>
  <si>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</si>
  <si>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</si>
  <si>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</si>
  <si>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</si>
  <si>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</si>
  <si>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</si>
  <si>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</si>
  <si>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</si>
  <si>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</si>
  <si>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</si>
  <si>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</si>
  <si>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</si>
  <si>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</si>
  <si>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</si>
  <si>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</si>
  <si>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</si>
  <si>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</si>
  <si>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</si>
  <si>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</si>
  <si>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</si>
  <si>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</si>
  <si>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</si>
  <si>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</si>
  <si>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</si>
  <si>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</si>
  <si>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</si>
  <si>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</si>
  <si>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</si>
  <si>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</si>
  <si>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</si>
  <si>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</si>
  <si>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</si>
  <si>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</si>
  <si>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</si>
  <si>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</si>
  <si>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</si>
  <si>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</si>
  <si>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</si>
  <si>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</si>
  <si>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</si>
  <si>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</si>
  <si>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</si>
  <si>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</si>
  <si>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</si>
  <si>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</si>
  <si>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</si>
  <si>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</si>
  <si>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</si>
  <si>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</si>
  <si>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</si>
  <si>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</si>
  <si>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</si>
  <si>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</si>
  <si>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</si>
  <si>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</si>
  <si>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</si>
  <si>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</si>
  <si>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</si>
  <si>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</si>
  <si>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</si>
  <si>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</si>
  <si>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</si>
  <si>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</si>
  <si>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</si>
  <si>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</si>
  <si>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</si>
  <si>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</si>
  <si>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</si>
  <si>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</si>
  <si>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</si>
  <si>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</si>
  <si>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</si>
  <si>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</si>
  <si>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</si>
  <si>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</si>
  <si>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</si>
  <si>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</si>
  <si>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</si>
  <si>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</si>
  <si>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</si>
  <si>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</si>
  <si>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</si>
  <si>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</si>
  <si>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</si>
  <si>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</si>
  <si>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</si>
  <si>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</si>
  <si>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</si>
  <si>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</si>
  <si>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</si>
  <si>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</si>
  <si>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</si>
  <si>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</si>
  <si>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</si>
  <si>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</si>
  <si>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</si>
  <si>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</si>
  <si>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</si>
  <si>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</si>
  <si>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</si>
  <si>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</si>
  <si>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</si>
  <si>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</si>
  <si>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</si>
  <si>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</si>
  <si>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</si>
  <si>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</si>
  <si>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</si>
  <si>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</si>
  <si>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</si>
  <si>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</si>
  <si>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</si>
  <si>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</si>
  <si>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</si>
  <si>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</si>
  <si>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</si>
  <si>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</si>
  <si>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</si>
  <si>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</si>
  <si>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</si>
  <si>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</si>
  <si>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</si>
  <si>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</si>
  <si>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</si>
  <si>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</si>
  <si>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</si>
  <si>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</si>
  <si>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</si>
  <si>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</si>
  <si>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</si>
  <si>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</si>
  <si>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</si>
  <si>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</si>
  <si>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</si>
  <si>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</si>
  <si>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</si>
  <si>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</si>
  <si>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</si>
  <si>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</si>
  <si>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</si>
  <si>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</si>
  <si>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</si>
  <si>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</si>
  <si>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</si>
  <si>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</si>
  <si>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</si>
  <si>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</si>
  <si>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</si>
  <si>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</si>
  <si>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</si>
  <si>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</si>
  <si>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</si>
  <si>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</si>
  <si>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</si>
  <si>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</si>
  <si>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</si>
  <si>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</si>
  <si>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</si>
  <si>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</si>
  <si>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</si>
  <si>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</si>
  <si>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</si>
  <si>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</si>
  <si>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</si>
  <si>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</si>
  <si>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</si>
  <si>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</si>
  <si>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</si>
  <si>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</si>
  <si>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</si>
  <si>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</si>
  <si>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</si>
  <si>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</si>
  <si>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</si>
  <si>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</si>
  <si>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</si>
  <si>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</si>
  <si>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</si>
  <si>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</si>
  <si>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</si>
  <si>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</si>
  <si>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</si>
  <si>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</si>
  <si>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</si>
  <si>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</si>
  <si>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</si>
  <si>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</si>
  <si>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</si>
  <si>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</si>
  <si>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</si>
  <si>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</si>
  <si>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</si>
  <si>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</si>
  <si>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</si>
  <si>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</si>
  <si>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</si>
  <si>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</si>
  <si>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</si>
  <si>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</si>
  <si>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</si>
  <si>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</si>
  <si>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</si>
  <si>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</si>
  <si>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</si>
  <si>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</si>
  <si>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</si>
  <si>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</si>
  <si>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</si>
  <si>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</si>
  <si>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</si>
  <si>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</si>
  <si>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</si>
  <si>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</si>
  <si>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</si>
  <si>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</si>
  <si>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</si>
  <si>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</si>
  <si>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</si>
  <si>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</si>
  <si>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</si>
  <si>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</si>
  <si>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</si>
  <si>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</si>
  <si>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</si>
  <si>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</si>
  <si>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</si>
  <si>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</si>
  <si>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</si>
  <si>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</si>
  <si>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</si>
  <si>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</si>
  <si>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</si>
  <si>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</si>
  <si>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</si>
  <si>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</si>
  <si>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</si>
  <si>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</si>
  <si>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</si>
  <si>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</si>
  <si>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</si>
  <si>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</si>
  <si>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</si>
  <si>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</si>
  <si>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</si>
  <si>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</si>
  <si>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</si>
  <si>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</si>
  <si>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</si>
  <si>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</si>
  <si>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</si>
  <si>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</si>
  <si>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</si>
  <si>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</si>
  <si>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</si>
  <si>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</si>
  <si>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</si>
  <si>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</si>
  <si>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</si>
  <si>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</si>
  <si>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</si>
  <si>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</si>
  <si>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</si>
  <si>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</si>
  <si>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</si>
  <si>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</si>
  <si>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</si>
  <si>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</si>
  <si>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</si>
  <si>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</si>
  <si>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</si>
  <si>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</si>
  <si>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</si>
  <si>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</si>
  <si>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</si>
  <si>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</si>
  <si>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</si>
  <si>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</si>
  <si>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</si>
  <si>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</si>
  <si>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</si>
  <si>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</si>
  <si>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</si>
  <si>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</si>
  <si>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</si>
  <si>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</si>
  <si>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</si>
  <si>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</si>
  <si>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</si>
  <si>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</si>
  <si>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</si>
  <si>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</si>
  <si>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</si>
  <si>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</si>
  <si>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</si>
  <si>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</si>
  <si>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</si>
  <si>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</si>
  <si>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</si>
  <si>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</si>
  <si>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</si>
  <si>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</si>
  <si>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</si>
  <si>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</si>
  <si>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</si>
  <si>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</si>
  <si>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</si>
  <si>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</si>
  <si>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</si>
  <si>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</si>
  <si>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</si>
  <si>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</si>
  <si>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</si>
  <si>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</si>
  <si>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</si>
  <si>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</si>
  <si>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</si>
  <si>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</si>
  <si>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</si>
  <si>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</si>
  <si>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</si>
  <si>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</si>
  <si>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</si>
  <si>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</si>
  <si>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</si>
  <si>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</si>
  <si>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</si>
  <si>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</si>
  <si>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</si>
  <si>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</si>
  <si>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</si>
  <si>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</si>
  <si>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</si>
  <si>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</si>
  <si>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</si>
  <si>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</si>
  <si>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</si>
  <si>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</si>
  <si>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</si>
  <si>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</si>
  <si>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</si>
  <si>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</si>
  <si>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</si>
  <si>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</si>
  <si>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</si>
  <si>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</si>
  <si>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</si>
  <si>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</si>
  <si>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</si>
  <si>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</si>
  <si>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</si>
  <si>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</si>
  <si>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</si>
  <si>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</si>
  <si>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</si>
  <si>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</si>
  <si>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</si>
  <si>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</si>
  <si>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</si>
  <si>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</si>
  <si>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</si>
  <si>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</si>
  <si>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</si>
  <si>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</si>
  <si>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</si>
  <si>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</si>
  <si>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</si>
  <si>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</si>
  <si>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</si>
  <si>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</si>
  <si>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</si>
  <si>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</si>
  <si>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</si>
  <si>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</si>
  <si>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</si>
  <si>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</si>
  <si>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</si>
  <si>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</si>
  <si>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</si>
  <si>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</si>
  <si>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</si>
  <si>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</si>
  <si>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</si>
  <si>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</si>
  <si>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</si>
  <si>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</si>
  <si>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</si>
  <si>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</si>
  <si>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</si>
  <si>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</si>
  <si>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</si>
  <si>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</si>
  <si>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</si>
  <si>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</si>
  <si>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</si>
  <si>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</si>
  <si>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</si>
  <si>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</si>
  <si>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</si>
  <si>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</si>
  <si>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</si>
  <si>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</si>
  <si>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</si>
  <si>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</si>
  <si>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</si>
  <si>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</si>
  <si>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</si>
  <si>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</si>
  <si>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</si>
  <si>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</si>
  <si>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</si>
  <si>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</si>
  <si>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</si>
  <si>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</si>
  <si>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</si>
  <si>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</si>
  <si>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</si>
  <si>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</si>
  <si>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</si>
  <si>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</si>
  <si>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</si>
  <si>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</si>
  <si>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</si>
  <si>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</si>
  <si>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</si>
  <si>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</si>
  <si>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</si>
  <si>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</si>
  <si>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</si>
  <si>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</si>
  <si>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</si>
  <si>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</si>
  <si>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</si>
  <si>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</si>
  <si>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</si>
  <si>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</si>
  <si>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</si>
  <si>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</si>
  <si>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</si>
  <si>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</si>
  <si>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</si>
  <si>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</si>
  <si>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</si>
  <si>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</si>
  <si>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</si>
  <si>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</si>
  <si>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</si>
  <si>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</si>
  <si>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</si>
  <si>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</si>
  <si>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</si>
  <si>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</si>
  <si>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</si>
  <si>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</si>
  <si>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</si>
  <si>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</si>
  <si>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</si>
  <si>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</si>
  <si>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</si>
  <si>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</si>
  <si>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</si>
  <si>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</si>
  <si>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</si>
  <si>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</si>
  <si>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</si>
  <si>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</si>
  <si>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</si>
  <si>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</si>
  <si>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</si>
  <si>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</si>
  <si>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</si>
  <si>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</si>
  <si>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</si>
  <si>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</si>
  <si>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</si>
  <si>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</si>
  <si>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</si>
  <si>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</si>
  <si>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</si>
  <si>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</si>
  <si>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</si>
  <si>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</si>
  <si>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</si>
  <si>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</si>
  <si>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</si>
  <si>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</si>
  <si>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</si>
  <si>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</si>
  <si>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</si>
  <si>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</si>
  <si>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</si>
  <si>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</si>
  <si>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</si>
  <si>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</si>
  <si>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</si>
  <si>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</si>
  <si>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</si>
  <si>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</si>
  <si>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</si>
  <si>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</si>
  <si>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</si>
  <si>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</si>
  <si>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</si>
  <si>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</si>
  <si>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</si>
  <si>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</si>
  <si>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</si>
  <si>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</si>
  <si>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</si>
  <si>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</si>
  <si>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</si>
  <si>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</si>
  <si>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</si>
  <si>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</si>
  <si>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</si>
  <si>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</si>
  <si>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</si>
  <si>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</si>
  <si>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</si>
  <si>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</si>
  <si>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</si>
  <si>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</si>
  <si>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</si>
  <si>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</si>
  <si>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</si>
  <si>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</si>
  <si>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</si>
  <si>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</si>
  <si>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</si>
  <si>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</si>
  <si>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</si>
  <si>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</si>
  <si>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</si>
  <si>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</si>
  <si>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</si>
  <si>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</si>
  <si>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</si>
  <si>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</si>
  <si>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</si>
  <si>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</si>
  <si>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</si>
  <si>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</si>
  <si>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</si>
  <si>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</si>
  <si>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</si>
  <si>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</si>
  <si>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</si>
  <si>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</si>
  <si>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</si>
  <si>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</si>
  <si>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</si>
  <si>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</si>
  <si>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</si>
  <si>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</si>
  <si>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</si>
  <si>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</si>
  <si>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</si>
  <si>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</si>
  <si>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</si>
  <si>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</si>
  <si>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</si>
  <si>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</si>
  <si>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</si>
  <si>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</si>
  <si>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</si>
  <si>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</si>
  <si>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</si>
  <si>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</si>
  <si>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</si>
  <si>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</si>
  <si>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</si>
  <si>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</si>
  <si>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</si>
  <si>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</si>
  <si>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</si>
  <si>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</si>
  <si>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</si>
  <si>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</si>
  <si>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</si>
  <si>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</si>
  <si>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</si>
  <si>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</si>
  <si>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</si>
  <si>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</si>
  <si>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</si>
  <si>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</si>
  <si>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</si>
  <si>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</si>
  <si>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</si>
  <si>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</si>
  <si>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</si>
  <si>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</si>
  <si>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</si>
  <si>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</si>
  <si>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</si>
  <si>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</si>
  <si>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</si>
  <si>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</si>
  <si>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</si>
  <si>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</si>
  <si>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</si>
  <si>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</si>
  <si>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</si>
  <si>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</si>
  <si>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</si>
  <si>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</si>
  <si>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</si>
  <si>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</si>
  <si>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</si>
  <si>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</si>
  <si>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</si>
  <si>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</si>
  <si>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</si>
  <si>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</si>
  <si>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</si>
  <si>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</si>
  <si>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</si>
  <si>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</si>
  <si>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</si>
  <si>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</si>
  <si>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</si>
  <si>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</si>
  <si>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</si>
  <si>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</si>
  <si>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</si>
  <si>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</si>
  <si>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</si>
  <si>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</si>
  <si>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</si>
  <si>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</si>
  <si>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</si>
  <si>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</si>
  <si>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</si>
  <si>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</si>
  <si>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</si>
  <si>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</si>
  <si>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</si>
  <si>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</si>
  <si>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</si>
  <si>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</si>
  <si>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</si>
  <si>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</si>
  <si>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</si>
  <si>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</si>
  <si>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</si>
  <si>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</si>
  <si>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</si>
  <si>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</si>
  <si>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</si>
  <si>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</si>
  <si>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</si>
  <si>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</si>
  <si>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</si>
  <si>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</si>
  <si>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</si>
  <si>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</si>
  <si>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</si>
  <si>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</si>
  <si>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</si>
  <si>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</si>
  <si>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</si>
  <si>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</si>
  <si>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</si>
  <si>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</si>
  <si>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</si>
  <si>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</si>
  <si>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</si>
  <si>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</si>
  <si>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</si>
  <si>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</si>
  <si>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</si>
  <si>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</si>
  <si>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</si>
  <si>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</si>
  <si>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</si>
  <si>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</si>
  <si>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</si>
  <si>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</si>
  <si>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</si>
  <si>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</si>
  <si>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</si>
  <si>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</si>
  <si>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</si>
  <si>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</si>
  <si>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</si>
  <si>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</si>
  <si>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</si>
  <si>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</si>
  <si>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</si>
  <si>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</si>
  <si>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</si>
  <si>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</si>
  <si>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</si>
  <si>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</si>
  <si>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</si>
  <si>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</si>
  <si>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</si>
  <si>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</si>
  <si>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</si>
  <si>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</si>
  <si>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</si>
  <si>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</si>
  <si>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</si>
  <si>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</si>
  <si>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</si>
  <si>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</si>
  <si>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</si>
  <si>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</si>
  <si>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</si>
  <si>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</si>
  <si>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</si>
  <si>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</si>
  <si>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</si>
  <si>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</si>
  <si>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</si>
  <si>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</si>
  <si>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</si>
  <si>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</si>
  <si>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</si>
  <si>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</si>
  <si>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</si>
  <si>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</si>
  <si>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</si>
  <si>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</si>
  <si>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</si>
  <si>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</si>
  <si>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</si>
  <si>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</si>
  <si>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</si>
  <si>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</si>
  <si>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</si>
  <si>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</si>
  <si>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</si>
  <si>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</si>
  <si>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</si>
  <si>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</si>
  <si>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</si>
  <si>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</si>
  <si>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</si>
  <si>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</si>
  <si>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</si>
  <si>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</si>
  <si>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</si>
  <si>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</si>
  <si>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</si>
  <si>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</si>
  <si>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</si>
  <si>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</si>
  <si>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</si>
  <si>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</si>
  <si>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</si>
  <si>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</si>
  <si>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</si>
  <si>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</si>
  <si>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</si>
  <si>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</si>
  <si>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</si>
  <si>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</si>
  <si>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</si>
  <si>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</si>
  <si>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</si>
  <si>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</si>
  <si>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</si>
  <si>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</si>
  <si>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</si>
  <si>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</si>
  <si>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</si>
  <si>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</si>
  <si>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</si>
  <si>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</si>
  <si>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</si>
  <si>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</si>
  <si>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</si>
  <si>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</si>
  <si>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</si>
  <si>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</si>
  <si>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</si>
  <si>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</si>
  <si>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</si>
  <si>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</si>
  <si>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</si>
  <si>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</si>
  <si>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</si>
  <si>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</si>
  <si>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</si>
  <si>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</si>
  <si>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</si>
  <si>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</si>
  <si>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</si>
  <si>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</si>
  <si>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</si>
  <si>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</si>
  <si>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</si>
  <si>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</si>
  <si>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</si>
  <si>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</si>
  <si>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</si>
  <si>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</si>
  <si>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</si>
  <si>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</si>
  <si>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</si>
  <si>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</si>
  <si>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</si>
  <si>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</si>
  <si>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</si>
  <si>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</si>
  <si>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</si>
  <si>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</si>
  <si>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</si>
  <si>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</si>
  <si>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</si>
  <si>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</si>
  <si>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</si>
  <si>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</si>
  <si>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</si>
  <si>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</si>
  <si>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</si>
  <si>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</si>
  <si>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</si>
  <si>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</si>
  <si>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</si>
  <si>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</si>
  <si>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</si>
  <si>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</si>
  <si>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</si>
  <si>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</si>
  <si>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</si>
  <si>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</si>
  <si>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</si>
  <si>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</si>
  <si>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</si>
  <si>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</si>
  <si>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</si>
  <si>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</si>
  <si>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</si>
  <si>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</si>
  <si>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</si>
  <si>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</si>
  <si>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</si>
  <si>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</si>
  <si>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</si>
  <si>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</si>
  <si>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</si>
  <si>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</si>
  <si>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</si>
  <si>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</si>
  <si>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</si>
  <si>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</si>
  <si>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</si>
  <si>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</si>
  <si>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</si>
  <si>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</si>
  <si>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</si>
  <si>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</si>
  <si>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</si>
  <si>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</si>
  <si>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</si>
  <si>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</si>
  <si>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</si>
  <si>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</si>
  <si>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</si>
  <si>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</si>
  <si>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</si>
  <si>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</si>
  <si>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</si>
  <si>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</si>
  <si>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</si>
  <si>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</si>
  <si>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</si>
  <si>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</si>
  <si>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</si>
  <si>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</si>
  <si>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</si>
  <si>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</si>
  <si>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</si>
  <si>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</si>
  <si>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</si>
  <si>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</si>
  <si>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</si>
  <si>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</si>
  <si>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</si>
  <si>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</si>
  <si>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</si>
  <si>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</si>
  <si>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</si>
  <si>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</si>
  <si>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</si>
  <si>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</si>
  <si>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</si>
  <si>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</si>
  <si>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</si>
  <si>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</si>
  <si>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</si>
  <si>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</si>
  <si>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</si>
  <si>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</si>
  <si>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</si>
  <si>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</si>
  <si>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</si>
  <si>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</si>
  <si>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</si>
  <si>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</si>
  <si>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</si>
  <si>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</si>
  <si>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</si>
  <si>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</si>
  <si>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</si>
  <si>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</si>
  <si>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</si>
  <si>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</si>
  <si>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</si>
  <si>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</si>
  <si>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</si>
  <si>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</si>
  <si>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</si>
  <si>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</si>
  <si>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</si>
  <si>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</si>
  <si>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</si>
  <si>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</si>
  <si>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</si>
  <si>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</si>
  <si>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</si>
  <si>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</si>
  <si>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</si>
  <si>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</si>
  <si>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</si>
  <si>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</si>
  <si>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</si>
  <si>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</si>
  <si>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</si>
  <si>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</si>
  <si>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</si>
  <si>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</si>
  <si>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</si>
  <si>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</si>
  <si>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</si>
  <si>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</si>
  <si>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</si>
  <si>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</si>
  <si>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</si>
  <si>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</si>
  <si>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</si>
  <si>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</si>
  <si>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</si>
  <si>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</si>
  <si>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</si>
  <si>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</si>
  <si>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</si>
  <si>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</si>
  <si>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</si>
  <si>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</si>
  <si>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</si>
  <si>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</si>
  <si>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</si>
  <si>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</si>
  <si>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</si>
  <si>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</si>
  <si>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</si>
  <si>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</si>
  <si>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</si>
  <si>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</si>
  <si>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</si>
  <si>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</si>
  <si>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</si>
  <si>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</si>
  <si>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</si>
  <si>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</si>
  <si>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</si>
  <si>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</si>
  <si>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</si>
  <si>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</si>
  <si>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</si>
  <si>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</si>
  <si>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</si>
  <si>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</si>
  <si>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</si>
  <si>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</si>
  <si>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</si>
  <si>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</si>
  <si>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</si>
  <si>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</si>
  <si>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</si>
  <si>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</si>
  <si>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</si>
  <si>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</si>
  <si>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</si>
  <si>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</si>
  <si>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</si>
  <si>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</si>
  <si>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</si>
  <si>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</si>
  <si>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</si>
  <si>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</si>
  <si>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</si>
  <si>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</si>
  <si>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</si>
  <si>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</si>
  <si>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</si>
  <si>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</si>
  <si>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</si>
  <si>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</si>
  <si>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</si>
  <si>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</si>
  <si>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</si>
  <si>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</si>
  <si>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</si>
  <si>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</si>
  <si>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</si>
  <si>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</si>
  <si>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</si>
  <si>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</si>
  <si>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</si>
  <si>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</si>
  <si>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</si>
  <si>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</si>
  <si>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</si>
  <si>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</si>
  <si>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</si>
  <si>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</si>
  <si>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</si>
  <si>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</si>
  <si>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</si>
  <si>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</si>
  <si>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</si>
  <si>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</si>
  <si>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</si>
  <si>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</si>
  <si>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</si>
  <si>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</si>
  <si>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</si>
  <si>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</si>
  <si>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</si>
  <si>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</si>
  <si>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</si>
  <si>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</si>
  <si>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</si>
  <si>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</si>
  <si>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</si>
  <si>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</si>
  <si>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</si>
  <si>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</si>
  <si>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</si>
  <si>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</si>
  <si>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</si>
  <si>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</si>
  <si>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</si>
  <si>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</si>
  <si>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</si>
  <si>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</si>
  <si>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</si>
  <si>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</si>
  <si>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</si>
  <si>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</si>
  <si>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</si>
  <si>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</si>
  <si>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</si>
  <si>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</si>
  <si>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</si>
  <si>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</si>
  <si>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</si>
  <si>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</si>
  <si>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</si>
  <si>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</si>
  <si>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</si>
  <si>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</si>
  <si>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</si>
  <si>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</si>
  <si>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</si>
  <si>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</si>
  <si>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</si>
  <si>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</si>
  <si>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</si>
  <si>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</si>
  <si>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</si>
  <si>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</si>
  <si>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</si>
  <si>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</si>
  <si>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</si>
  <si>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</si>
  <si>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</si>
  <si>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</si>
  <si>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</si>
  <si>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</si>
  <si>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</si>
  <si>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</si>
  <si>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</si>
  <si>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</si>
  <si>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</si>
  <si>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</si>
  <si>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</si>
  <si>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</si>
  <si>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</si>
  <si>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</si>
  <si>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</si>
  <si>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</si>
  <si>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</si>
  <si>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</si>
  <si>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</si>
  <si>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</si>
  <si>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</si>
  <si>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</si>
  <si>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</si>
  <si>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</si>
  <si>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</si>
  <si>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</si>
  <si>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</si>
  <si>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</si>
  <si>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</si>
  <si>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</si>
  <si>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</si>
  <si>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</si>
  <si>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</si>
  <si>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</si>
  <si>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</si>
  <si>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</si>
  <si>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</si>
  <si>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</si>
  <si>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</si>
  <si>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</si>
  <si>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</si>
  <si>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</si>
  <si>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</si>
  <si>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</si>
  <si>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</si>
  <si>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</si>
  <si>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</si>
  <si>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</si>
  <si>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</si>
  <si>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</si>
  <si>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</si>
  <si>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</si>
  <si>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</si>
  <si>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</si>
  <si>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</si>
  <si>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</si>
  <si>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</si>
  <si>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</si>
  <si>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</si>
  <si>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</si>
  <si>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</si>
  <si>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</si>
  <si>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</si>
  <si>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</si>
  <si>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</si>
  <si>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</si>
  <si>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</si>
  <si>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</si>
  <si>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</si>
  <si>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</si>
  <si>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</si>
  <si>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</si>
  <si>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</si>
  <si>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</si>
  <si>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</si>
  <si>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</si>
  <si>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</si>
  <si>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</si>
  <si>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</si>
  <si>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</si>
  <si>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</si>
  <si>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</si>
  <si>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</si>
  <si>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</si>
  <si>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</si>
  <si>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</si>
  <si>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</si>
  <si>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</si>
  <si>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</si>
  <si>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</si>
  <si>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</si>
  <si>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</si>
  <si>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</si>
  <si>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</si>
  <si>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</si>
  <si>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</si>
  <si>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</si>
  <si>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</si>
  <si>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</si>
  <si>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</si>
  <si>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</si>
  <si>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</si>
  <si>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</si>
  <si>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</si>
  <si>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</si>
  <si>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</si>
  <si>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</si>
  <si>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</si>
  <si>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</si>
  <si>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</si>
  <si>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</si>
  <si>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</si>
  <si>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</si>
  <si>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</si>
  <si>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</si>
  <si>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</si>
  <si>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</si>
  <si>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</si>
  <si>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</si>
  <si>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</si>
  <si>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</si>
  <si>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</si>
  <si>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</si>
  <si>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</si>
  <si>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</si>
  <si>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</si>
  <si>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</si>
  <si>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</si>
  <si>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</si>
  <si>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</si>
  <si>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</si>
  <si>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</si>
  <si>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</si>
  <si>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</si>
  <si>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</si>
  <si>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</si>
  <si>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</si>
  <si>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</si>
  <si>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</si>
  <si>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</si>
  <si>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</si>
  <si>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</si>
  <si>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</si>
  <si>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</si>
  <si>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</si>
  <si>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</si>
  <si>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</si>
  <si>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</si>
  <si>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</si>
  <si>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</si>
  <si>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</si>
  <si>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</si>
  <si>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</si>
  <si>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</si>
  <si>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</si>
  <si>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</si>
  <si>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</si>
  <si>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</si>
  <si>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</si>
  <si>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</si>
  <si>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</si>
  <si>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</si>
  <si>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</si>
  <si>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</si>
  <si>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</si>
  <si>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</si>
  <si>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</si>
  <si>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</si>
  <si>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</si>
  <si>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</si>
  <si>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</si>
  <si>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</si>
  <si>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</si>
  <si>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</si>
  <si>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</si>
  <si>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</si>
  <si>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</si>
  <si>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</si>
  <si>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</si>
  <si>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</si>
  <si>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</si>
  <si>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</si>
  <si>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</si>
  <si>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</si>
  <si>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</si>
  <si>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</si>
  <si>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</si>
  <si>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</si>
  <si>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</si>
  <si>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</si>
  <si>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</si>
  <si>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</si>
  <si>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</si>
  <si>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</si>
  <si>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</si>
  <si>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</si>
  <si>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</si>
  <si>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</si>
  <si>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</si>
  <si>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</si>
  <si>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</si>
  <si>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</si>
  <si>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</si>
  <si>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</si>
  <si>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</si>
  <si>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</si>
  <si>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</si>
  <si>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</si>
  <si>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</si>
  <si>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</si>
  <si>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</si>
  <si>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</si>
  <si>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</si>
  <si>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</si>
  <si>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</si>
  <si>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</si>
  <si>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</si>
  <si>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</si>
  <si>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</si>
  <si>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</si>
  <si>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</si>
  <si>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</si>
  <si>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</si>
  <si>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</si>
  <si>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</si>
  <si>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</si>
  <si>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</si>
  <si>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</si>
  <si>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</si>
  <si>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</si>
  <si>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</si>
  <si>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</si>
  <si>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</si>
  <si>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</si>
  <si>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</si>
  <si>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</si>
  <si>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</si>
  <si>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</si>
  <si>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</si>
  <si>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</si>
  <si>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</si>
  <si>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</si>
  <si>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</si>
  <si>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</si>
  <si>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</si>
  <si>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</si>
  <si>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</si>
  <si>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</si>
  <si>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</si>
  <si>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</si>
  <si>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</si>
  <si>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</si>
  <si>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</si>
  <si>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</si>
  <si>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</si>
  <si>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</si>
  <si>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</si>
  <si>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</si>
  <si>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</si>
  <si>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</si>
  <si>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</si>
  <si>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</si>
  <si>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</si>
  <si>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</si>
  <si>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</si>
  <si>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</si>
  <si>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</si>
  <si>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</si>
  <si>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</si>
  <si>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</si>
  <si>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</si>
  <si>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</si>
  <si>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</si>
  <si>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</si>
  <si>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</si>
  <si>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</si>
  <si>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</si>
  <si>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</si>
  <si>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</si>
  <si>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</si>
  <si>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</si>
  <si>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</si>
  <si>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</si>
  <si>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</si>
  <si>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</si>
  <si>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</si>
  <si>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</si>
  <si>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</si>
  <si>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</si>
  <si>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</si>
  <si>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</si>
  <si>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</si>
  <si>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</si>
  <si>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</si>
  <si>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</si>
  <si>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</si>
  <si>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</si>
  <si>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</si>
  <si>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</si>
  <si>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</si>
  <si>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</si>
  <si>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</si>
  <si>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</si>
  <si>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</si>
  <si>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</si>
  <si>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</si>
  <si>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</si>
  <si>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</si>
  <si>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</si>
  <si>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</si>
  <si>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</si>
  <si>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</si>
  <si>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</si>
  <si>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</si>
  <si>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</si>
  <si>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</si>
  <si>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</si>
  <si>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</si>
  <si>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</si>
  <si>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</si>
  <si>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</si>
  <si>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</si>
  <si>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</si>
  <si>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</si>
  <si>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</si>
  <si>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</si>
  <si>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</si>
  <si>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</si>
  <si>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</si>
  <si>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</si>
  <si>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</si>
  <si>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</si>
  <si>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</si>
  <si>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</si>
  <si>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</si>
  <si>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</si>
  <si>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</si>
  <si>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</si>
  <si>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</si>
  <si>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</si>
  <si>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</si>
  <si>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</si>
  <si>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</si>
  <si>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</si>
  <si>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</si>
  <si>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</si>
  <si>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</si>
  <si>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</si>
  <si>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</si>
  <si>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</si>
  <si>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</si>
  <si>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</si>
  <si>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</si>
  <si>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</si>
  <si>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</si>
  <si>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</si>
  <si>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</si>
  <si>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</si>
  <si>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</si>
  <si>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</si>
  <si>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</si>
  <si>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</si>
  <si>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</si>
  <si>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</si>
  <si>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</si>
  <si>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</si>
  <si>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</si>
  <si>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</si>
  <si>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</si>
  <si>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</si>
  <si>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</si>
  <si>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</si>
  <si>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</si>
  <si>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</si>
  <si>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</si>
  <si>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</si>
  <si>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</si>
  <si>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</si>
  <si>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</si>
  <si>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</si>
  <si>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</si>
  <si>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</si>
  <si>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</si>
  <si>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</si>
  <si>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</si>
  <si>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</si>
  <si>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</si>
  <si>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</si>
  <si>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</si>
  <si>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</si>
  <si>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</si>
  <si>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</si>
  <si>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</si>
  <si>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</si>
  <si>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</si>
  <si>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</si>
  <si>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</si>
  <si>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</si>
  <si>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</si>
  <si>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</si>
  <si>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</si>
  <si>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</si>
  <si>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</si>
  <si>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</si>
  <si>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</si>
  <si>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</si>
  <si>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</si>
  <si>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</si>
  <si>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</si>
  <si>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</si>
  <si>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</si>
  <si>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</si>
  <si>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</si>
  <si>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</si>
  <si>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</si>
  <si>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</si>
  <si>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</si>
  <si>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</si>
  <si>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</si>
  <si>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</si>
  <si>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</si>
  <si>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</si>
  <si>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</si>
  <si>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</si>
  <si>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</si>
  <si>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</si>
  <si>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</si>
  <si>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</si>
  <si>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</si>
  <si>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</si>
  <si>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</si>
  <si>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</si>
  <si>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</si>
  <si>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</si>
  <si>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</si>
  <si>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</si>
  <si>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</si>
  <si>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</si>
  <si>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</si>
  <si>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</si>
  <si>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</si>
  <si>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</si>
  <si>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</si>
  <si>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</si>
  <si>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</si>
  <si>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</si>
  <si>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</si>
  <si>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</si>
  <si>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</si>
  <si>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</si>
  <si>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</si>
  <si>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</si>
  <si>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</si>
  <si>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</si>
  <si>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</si>
  <si>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</si>
  <si>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</si>
  <si>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</si>
  <si>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</si>
  <si>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</si>
  <si>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</si>
  <si>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</si>
  <si>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</si>
  <si>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</si>
  <si>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</si>
  <si>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</si>
  <si>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</si>
  <si>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</si>
  <si>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</si>
  <si>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</si>
  <si>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</si>
  <si>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</si>
  <si>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</si>
  <si>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</si>
  <si>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</si>
  <si>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</si>
  <si>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</si>
  <si>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</si>
  <si>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</si>
  <si>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</si>
  <si>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</si>
  <si>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</si>
  <si>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</si>
  <si>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</si>
  <si>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</si>
  <si>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</si>
  <si>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</si>
  <si>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</si>
  <si>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</si>
  <si>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</si>
  <si>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</si>
  <si>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</si>
  <si>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</si>
  <si>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</si>
  <si>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</si>
  <si>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</si>
  <si>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</si>
  <si>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</si>
  <si>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</si>
  <si>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</si>
  <si>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</si>
  <si>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</si>
  <si>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</si>
  <si>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</si>
  <si>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</si>
  <si>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</si>
  <si>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</si>
  <si>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</si>
  <si>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</si>
  <si>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</si>
  <si>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</si>
  <si>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</si>
  <si>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</si>
  <si>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</si>
  <si>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</si>
  <si>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</si>
  <si>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</si>
  <si>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</si>
  <si>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</si>
  <si>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</si>
  <si>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</si>
  <si>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</si>
  <si>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</si>
  <si>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</si>
  <si>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</si>
  <si>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</si>
  <si>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</si>
  <si>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</si>
  <si>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</si>
  <si>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</si>
  <si>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</si>
  <si>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</si>
  <si>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</si>
  <si>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</si>
  <si>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</si>
  <si>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</si>
  <si>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</si>
  <si>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</si>
  <si>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</si>
  <si>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</si>
  <si>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</si>
  <si>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</si>
  <si>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</si>
  <si>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</si>
  <si>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</si>
  <si>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</si>
  <si>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</si>
  <si>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</si>
  <si>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</si>
  <si>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</si>
  <si>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</si>
  <si>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</si>
  <si>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</si>
  <si>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</si>
  <si>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</si>
  <si>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</si>
  <si>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</si>
  <si>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</si>
  <si>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</si>
  <si>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</si>
  <si>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</si>
  <si>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</si>
  <si>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</si>
  <si>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</si>
  <si>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</si>
  <si>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</si>
  <si>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</si>
  <si>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</si>
  <si>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</si>
  <si>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</si>
  <si>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</si>
  <si>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</si>
  <si>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</si>
  <si>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</si>
  <si>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</si>
  <si>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</si>
  <si>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</si>
  <si>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</si>
  <si>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</si>
  <si>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</si>
  <si>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</si>
  <si>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</si>
  <si>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</si>
  <si>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</si>
  <si>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</si>
  <si>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</si>
  <si>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</si>
  <si>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</si>
  <si>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</si>
  <si>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</si>
  <si>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</si>
  <si>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</si>
  <si>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</si>
  <si>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</si>
  <si>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</si>
  <si>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</si>
  <si>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</si>
  <si>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</si>
  <si>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</si>
  <si>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</si>
  <si>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</si>
  <si>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</si>
  <si>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</si>
  <si>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</si>
  <si>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</si>
  <si>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</si>
  <si>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</si>
  <si>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</si>
  <si>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</si>
  <si>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</si>
  <si>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</si>
  <si>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</si>
  <si>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</si>
  <si>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</si>
  <si>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</si>
  <si>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</si>
  <si>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</si>
  <si>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</si>
  <si>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</si>
  <si>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</si>
  <si>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</si>
  <si>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</si>
  <si>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</si>
  <si>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</si>
  <si>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</si>
  <si>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</si>
  <si>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</si>
  <si>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</si>
  <si>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</si>
  <si>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</si>
  <si>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</si>
  <si>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</si>
  <si>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</si>
  <si>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</si>
  <si>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</si>
  <si>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</si>
  <si>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</si>
  <si>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</si>
  <si>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</si>
  <si>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</si>
  <si>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</si>
  <si>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</si>
  <si>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</si>
  <si>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</si>
  <si>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</si>
  <si>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</si>
  <si>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</si>
  <si>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</si>
  <si>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</si>
  <si>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</si>
  <si>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</si>
  <si>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</si>
  <si>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</si>
  <si>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</si>
  <si>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</si>
  <si>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</si>
  <si>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</si>
  <si>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</si>
  <si>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</si>
  <si>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</si>
  <si>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</si>
  <si>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</si>
  <si>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</si>
  <si>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</si>
  <si>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</si>
  <si>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</si>
  <si>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</si>
  <si>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</si>
  <si>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</si>
  <si>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</si>
  <si>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</si>
  <si>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</si>
  <si>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</si>
  <si>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</si>
  <si>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</si>
  <si>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</si>
  <si>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</si>
  <si>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</si>
  <si>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</si>
  <si>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</si>
  <si>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</si>
  <si>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</si>
  <si>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</si>
  <si>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</si>
  <si>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</si>
  <si>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</si>
  <si>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</si>
  <si>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</si>
  <si>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</si>
  <si>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</si>
  <si>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</si>
  <si>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</si>
  <si>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</si>
  <si>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</si>
  <si>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</si>
  <si>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</si>
  <si>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</si>
  <si>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</si>
  <si>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</si>
  <si>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</si>
  <si>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</si>
  <si>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</si>
  <si>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</si>
  <si>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</si>
  <si>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</si>
  <si>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</si>
  <si>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</si>
  <si>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</si>
  <si>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</si>
  <si>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</si>
  <si>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</si>
  <si>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</si>
  <si>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</si>
  <si>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</si>
  <si>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</si>
  <si>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</si>
  <si>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</si>
  <si>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</si>
  <si>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</si>
  <si>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</si>
  <si>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</si>
  <si>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</si>
  <si>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</si>
  <si>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</si>
  <si>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</si>
  <si>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</si>
  <si>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</si>
  <si>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</si>
  <si>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</si>
  <si>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</si>
  <si>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</si>
  <si>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</si>
  <si>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</si>
  <si>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</si>
  <si>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</si>
  <si>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</si>
  <si>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</si>
  <si>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</si>
  <si>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</si>
  <si>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</si>
  <si>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</si>
  <si>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</si>
  <si>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</si>
  <si>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</si>
  <si>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</si>
  <si>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</si>
  <si>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</si>
  <si>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</si>
  <si>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</si>
  <si>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</si>
  <si>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</si>
  <si>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</si>
  <si>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</si>
  <si>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</si>
  <si>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</si>
  <si>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</si>
  <si>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</si>
  <si>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</si>
  <si>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</si>
  <si>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</si>
  <si>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</si>
  <si>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</si>
  <si>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</si>
  <si>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</si>
  <si>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</si>
  <si>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</si>
  <si>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</si>
  <si>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</si>
  <si>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</si>
  <si>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</si>
  <si>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</si>
  <si>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</si>
  <si>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</si>
  <si>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</si>
  <si>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</si>
  <si>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</si>
  <si>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</si>
  <si>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</si>
  <si>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</si>
  <si>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</si>
  <si>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</si>
  <si>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</si>
  <si>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</si>
  <si>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</si>
  <si>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</si>
  <si>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</si>
  <si>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</si>
  <si>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</si>
  <si>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</si>
  <si>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</si>
  <si>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</si>
  <si>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</si>
  <si>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</si>
  <si>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</si>
  <si>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</si>
  <si>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</si>
  <si>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</si>
  <si>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</si>
  <si>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</si>
  <si>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</si>
  <si>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</si>
  <si>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</si>
  <si>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</si>
  <si>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</si>
  <si>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</si>
  <si>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</si>
  <si>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</si>
  <si>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</si>
  <si>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</si>
  <si>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</si>
  <si>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</si>
  <si>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</si>
  <si>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</si>
  <si>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</si>
  <si>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</si>
  <si>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</si>
  <si>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</si>
  <si>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</si>
  <si>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</si>
  <si>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</si>
  <si>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</si>
  <si>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</si>
  <si>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</si>
  <si>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</si>
  <si>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</si>
  <si>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</si>
  <si>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</si>
  <si>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</si>
  <si>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</si>
  <si>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</si>
  <si>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</si>
  <si>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</si>
  <si>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</si>
  <si>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</si>
  <si>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</si>
  <si>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</si>
  <si>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</si>
  <si>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</si>
  <si>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</si>
  <si>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</si>
  <si>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</si>
  <si>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</si>
  <si>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</si>
  <si>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</si>
  <si>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</si>
  <si>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</si>
  <si>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</si>
  <si>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</si>
  <si>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</si>
  <si>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</si>
  <si>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</si>
  <si>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</si>
  <si>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</si>
  <si>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</si>
  <si>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</si>
  <si>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</si>
  <si>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</si>
  <si>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</si>
  <si>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</si>
  <si>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</si>
  <si>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</si>
  <si>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</si>
  <si>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</si>
  <si>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</si>
  <si>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</si>
  <si>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</si>
  <si>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</si>
  <si>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</si>
  <si>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</si>
  <si>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</si>
  <si>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</si>
  <si>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</si>
  <si>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</si>
  <si>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</si>
  <si>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</si>
  <si>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</si>
  <si>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</si>
  <si>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</si>
  <si>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</si>
  <si>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</si>
  <si>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</si>
  <si>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</si>
  <si>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</si>
  <si>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</si>
  <si>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</si>
  <si>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</si>
  <si>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</si>
  <si>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</si>
  <si>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</si>
  <si>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</si>
  <si>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</si>
  <si>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</si>
  <si>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</si>
  <si>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</si>
  <si>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</si>
  <si>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</si>
  <si>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</si>
  <si>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</si>
  <si>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</si>
  <si>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</si>
  <si>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</si>
  <si>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</si>
  <si>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</si>
  <si>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</si>
  <si>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</si>
  <si>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</si>
  <si>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</si>
  <si>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</si>
  <si>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</si>
  <si>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</si>
  <si>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</si>
  <si>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</si>
  <si>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</si>
  <si>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</si>
  <si>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</si>
  <si>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</si>
  <si>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</si>
  <si>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</si>
  <si>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</si>
  <si>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</si>
  <si>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</si>
  <si>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</si>
  <si>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</si>
  <si>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</si>
  <si>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</si>
  <si>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</si>
  <si>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</si>
  <si>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</si>
  <si>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</si>
  <si>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</si>
  <si>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</si>
  <si>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</si>
  <si>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</si>
  <si>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</si>
  <si>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</si>
  <si>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</si>
  <si>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</si>
  <si>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</si>
  <si>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</si>
  <si>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</si>
  <si>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</si>
  <si>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</si>
  <si>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</si>
  <si>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</si>
  <si>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</si>
  <si>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</si>
  <si>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</si>
  <si>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</si>
  <si>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</si>
  <si>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</si>
  <si>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</si>
  <si>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</si>
  <si>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</si>
  <si>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</si>
  <si>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</si>
  <si>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</si>
  <si>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</si>
  <si>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</si>
  <si>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</si>
  <si>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</si>
  <si>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</si>
  <si>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</si>
  <si>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</si>
  <si>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</si>
  <si>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</si>
  <si>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</si>
  <si>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</si>
  <si>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</si>
  <si>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</si>
  <si>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</si>
  <si>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</si>
  <si>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</si>
  <si>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</si>
  <si>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</si>
  <si>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</si>
  <si>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</si>
  <si>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</si>
  <si>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</si>
  <si>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</si>
  <si>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</si>
  <si>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</si>
  <si>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</si>
  <si>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</si>
  <si>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</si>
  <si>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</si>
  <si>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</si>
  <si>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</si>
  <si>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</si>
  <si>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</si>
  <si>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</si>
  <si>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</si>
  <si>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</si>
  <si>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</si>
  <si>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</si>
  <si>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</si>
  <si>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</si>
  <si>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</si>
  <si>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</si>
  <si>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</si>
  <si>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</si>
  <si>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</si>
  <si>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</si>
  <si>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</si>
  <si>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</si>
  <si>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</si>
  <si>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</si>
  <si>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</si>
  <si>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</si>
  <si>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</si>
  <si>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</si>
  <si>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</si>
  <si>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</si>
  <si>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</si>
  <si>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</si>
  <si>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</si>
  <si>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</si>
  <si>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</si>
  <si>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</si>
  <si>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</si>
  <si>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</si>
  <si>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</si>
  <si>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</si>
  <si>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</si>
  <si>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</si>
  <si>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</si>
  <si>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</si>
  <si>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</si>
  <si>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</si>
  <si>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</si>
  <si>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</si>
  <si>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</si>
  <si>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</si>
  <si>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</si>
  <si>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</si>
  <si>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</si>
  <si>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</si>
  <si>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</si>
  <si>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</si>
  <si>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</si>
  <si>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</si>
  <si>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</si>
  <si>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</si>
  <si>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</si>
  <si>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</si>
  <si>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</si>
  <si>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</si>
  <si>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</si>
  <si>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</si>
  <si>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</si>
  <si>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</si>
  <si>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</si>
  <si>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</si>
  <si>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</si>
  <si>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</si>
  <si>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</si>
  <si>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</si>
  <si>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</si>
  <si>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</si>
  <si>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</si>
  <si>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</si>
  <si>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</si>
  <si>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</si>
  <si>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</si>
  <si>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</si>
  <si>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</si>
  <si>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</si>
  <si>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</si>
  <si>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</si>
  <si>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</si>
  <si>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</si>
  <si>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</si>
  <si>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</si>
  <si>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</si>
  <si>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</si>
  <si>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</si>
  <si>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</si>
  <si>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</si>
  <si>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</si>
  <si>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</si>
  <si>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</si>
  <si>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</si>
  <si>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</si>
  <si>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</si>
  <si>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</si>
  <si>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</si>
  <si>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</si>
  <si>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</si>
  <si>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</si>
  <si>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</si>
  <si>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</si>
  <si>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</si>
  <si>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</si>
  <si>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</si>
  <si>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</si>
  <si>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</si>
  <si>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</si>
  <si>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</si>
  <si>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</si>
  <si>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</si>
  <si>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</si>
  <si>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</si>
  <si>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</si>
  <si>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</si>
  <si>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</si>
  <si>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</si>
  <si>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</si>
  <si>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</si>
  <si>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</si>
  <si>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</si>
  <si>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</si>
  <si>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</si>
  <si>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</si>
  <si>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</si>
  <si>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</si>
  <si>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</si>
  <si>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</si>
  <si>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</si>
  <si>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</si>
  <si>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</si>
  <si>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</si>
  <si>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</si>
  <si>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</si>
  <si>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</si>
  <si>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</si>
  <si>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</si>
  <si>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</si>
  <si>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</si>
  <si>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</si>
  <si>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</si>
  <si>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</si>
  <si>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</si>
  <si>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</si>
  <si>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</si>
  <si>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</si>
  <si>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</si>
  <si>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</si>
  <si>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</si>
  <si>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</si>
  <si>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</si>
  <si>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</si>
  <si>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</si>
  <si>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</si>
  <si>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</si>
  <si>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</si>
  <si>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</si>
  <si>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</si>
  <si>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</si>
  <si>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</si>
  <si>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</si>
  <si>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</si>
  <si>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</si>
  <si>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</si>
  <si>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</si>
  <si>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</si>
  <si>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</si>
  <si>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</si>
  <si>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</si>
  <si>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</si>
  <si>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</si>
  <si>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</si>
  <si>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</si>
  <si>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</si>
  <si>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</si>
  <si>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</si>
  <si>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</si>
  <si>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</si>
  <si>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</si>
  <si>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</si>
  <si>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</si>
  <si>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</si>
  <si>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</si>
  <si>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</si>
  <si>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</si>
  <si>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</si>
  <si>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</si>
  <si>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</si>
  <si>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</si>
  <si>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</si>
  <si>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</si>
  <si>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</si>
  <si>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</si>
  <si>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</si>
  <si>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</si>
  <si>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</si>
  <si>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</si>
  <si>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</si>
  <si>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</si>
  <si>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</si>
  <si>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</si>
  <si>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</si>
  <si>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</si>
  <si>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</si>
  <si>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</si>
  <si>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</si>
  <si>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</si>
  <si>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</si>
  <si>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</si>
  <si>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</si>
  <si>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</si>
  <si>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</si>
  <si>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</si>
  <si>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</si>
  <si>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</si>
  <si>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</si>
  <si>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</si>
  <si>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</si>
  <si>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</si>
  <si>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</si>
  <si>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</si>
  <si>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</si>
  <si>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</si>
  <si>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</si>
  <si>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</si>
  <si>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</si>
  <si>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</si>
  <si>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</si>
  <si>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</si>
  <si>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</si>
  <si>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</si>
  <si>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</si>
  <si>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</si>
  <si>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</si>
  <si>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</si>
  <si>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</si>
  <si>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</si>
  <si>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</si>
  <si>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</si>
  <si>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</si>
  <si>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</si>
  <si>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</si>
  <si>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</si>
  <si>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</si>
  <si>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</si>
  <si>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</si>
  <si>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</si>
  <si>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</si>
  <si>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</si>
  <si>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</si>
  <si>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</si>
  <si>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</si>
  <si>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</si>
  <si>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</si>
  <si>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</si>
  <si>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</si>
  <si>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</si>
  <si>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</si>
  <si>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</si>
  <si>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</si>
  <si>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</si>
  <si>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</si>
  <si>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</si>
  <si>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</si>
  <si>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</si>
  <si>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</si>
  <si>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</si>
  <si>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</si>
  <si>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</si>
  <si>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</si>
  <si>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</si>
  <si>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</si>
  <si>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</si>
  <si>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</si>
  <si>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</si>
  <si>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</si>
  <si>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</si>
  <si>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</si>
  <si>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</si>
  <si>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</si>
  <si>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</si>
  <si>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</si>
  <si>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</si>
  <si>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</si>
  <si>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</si>
  <si>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</si>
  <si>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</si>
  <si>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</si>
  <si>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</si>
  <si>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</si>
  <si>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</si>
  <si>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</si>
  <si>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</si>
  <si>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</si>
  <si>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</si>
  <si>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</si>
  <si>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</si>
  <si>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</si>
  <si>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</si>
  <si>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</si>
  <si>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</si>
  <si>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</si>
  <si>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</si>
  <si>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</si>
  <si>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</si>
  <si>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</si>
  <si>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</si>
  <si>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</si>
  <si>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</si>
  <si>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</si>
  <si>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</si>
  <si>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</si>
  <si>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</si>
  <si>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</si>
  <si>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</si>
  <si>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</si>
  <si>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</si>
  <si>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</si>
  <si>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</si>
  <si>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</si>
  <si>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</si>
  <si>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</si>
  <si>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</si>
  <si>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</si>
  <si>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</si>
  <si>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</si>
  <si>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</si>
  <si>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</si>
  <si>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</si>
  <si>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</si>
  <si>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</si>
  <si>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</si>
  <si>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</si>
  <si>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</si>
  <si>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</si>
  <si>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</si>
  <si>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</si>
  <si>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</si>
  <si>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</si>
  <si>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</si>
  <si>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</si>
  <si>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</si>
  <si>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</si>
  <si>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</si>
  <si>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</si>
  <si>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</si>
  <si>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</si>
  <si>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</si>
  <si>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</si>
  <si>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</si>
  <si>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</si>
  <si>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</si>
  <si>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</si>
  <si>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</si>
  <si>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</si>
  <si>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</si>
  <si>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</si>
  <si>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</si>
  <si>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</si>
  <si>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</si>
  <si>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</si>
  <si>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</si>
  <si>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</si>
  <si>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</si>
  <si>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</si>
  <si>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</si>
  <si>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</si>
  <si>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</si>
  <si>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</si>
  <si>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</si>
  <si>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</si>
  <si>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</si>
  <si>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</si>
  <si>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</si>
  <si>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</si>
  <si>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</si>
  <si>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</si>
  <si>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</si>
  <si>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</si>
  <si>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</si>
  <si>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</si>
  <si>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</si>
  <si>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</si>
  <si>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</si>
  <si>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</si>
  <si>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</si>
  <si>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</si>
  <si>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</si>
  <si>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</si>
  <si>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</si>
  <si>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</si>
  <si>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</si>
  <si>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</si>
  <si>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</si>
  <si>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</si>
  <si>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</si>
  <si>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</si>
  <si>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</si>
  <si>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</si>
  <si>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</si>
  <si>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</si>
  <si>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</si>
  <si>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</si>
  <si>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</si>
  <si>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</si>
  <si>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</si>
  <si>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</si>
  <si>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</si>
  <si>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</si>
  <si>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</si>
  <si>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</si>
  <si>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</si>
  <si>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</si>
  <si>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</si>
  <si>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</si>
  <si>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</si>
  <si>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</si>
  <si>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</si>
  <si>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</si>
  <si>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</si>
  <si>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</si>
  <si>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</si>
  <si>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</si>
  <si>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</si>
  <si>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</si>
  <si>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</si>
  <si>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</si>
  <si>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</si>
  <si>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</si>
  <si>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</si>
  <si>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</si>
  <si>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</si>
  <si>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</si>
  <si>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</si>
  <si>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</si>
  <si>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</si>
  <si>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</si>
  <si>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</si>
  <si>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</si>
  <si>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</si>
  <si>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</si>
  <si>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</si>
  <si>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</si>
  <si>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</si>
  <si>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</si>
  <si>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</si>
  <si>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</si>
  <si>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</si>
  <si>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</si>
  <si>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</si>
  <si>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</si>
  <si>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</si>
  <si>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</si>
  <si>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</si>
  <si>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</si>
  <si>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</si>
  <si>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</si>
  <si>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</si>
  <si>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</si>
  <si>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</si>
  <si>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</si>
  <si>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</si>
  <si>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</si>
  <si>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</si>
  <si>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</si>
  <si>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</si>
  <si>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</si>
  <si>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</si>
  <si>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</si>
  <si>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</si>
  <si>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</si>
  <si>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</si>
  <si>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</si>
  <si>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</si>
  <si>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</si>
  <si>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</si>
  <si>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</si>
  <si>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</si>
  <si>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</si>
  <si>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</si>
  <si>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</si>
  <si>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</si>
  <si>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</si>
  <si>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</si>
  <si>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</si>
  <si>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</si>
  <si>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</si>
  <si>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</si>
  <si>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</si>
  <si>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</si>
  <si>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</si>
  <si>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</si>
  <si>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</si>
  <si>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</si>
  <si>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</si>
  <si>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</si>
  <si>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</si>
  <si>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</si>
  <si>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</si>
  <si>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</si>
  <si>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</si>
  <si>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</si>
  <si>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</si>
  <si>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</si>
  <si>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</si>
  <si>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</si>
  <si>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</si>
  <si>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</si>
  <si>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</si>
  <si>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</si>
  <si>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</si>
  <si>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</si>
  <si>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</si>
  <si>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</si>
  <si>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</si>
  <si>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</si>
  <si>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</si>
  <si>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</si>
  <si>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</si>
  <si>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</si>
  <si>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</si>
  <si>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</si>
  <si>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</si>
  <si>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</si>
  <si>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</si>
  <si>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</si>
  <si>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</si>
  <si>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</si>
  <si>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</si>
  <si>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</si>
  <si>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</si>
  <si>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</si>
  <si>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</si>
  <si>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</si>
  <si>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</si>
  <si>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</si>
  <si>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</si>
  <si>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</si>
  <si>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</si>
  <si>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</si>
  <si>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</si>
  <si>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</si>
  <si>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</si>
  <si>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</si>
  <si>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</si>
  <si>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</si>
  <si>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</si>
  <si>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</si>
  <si>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</si>
  <si>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</si>
  <si>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</si>
  <si>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</si>
  <si>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</si>
  <si>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</si>
  <si>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</si>
  <si>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</si>
  <si>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</si>
  <si>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</si>
  <si>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</si>
  <si>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</si>
  <si>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</si>
  <si>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</si>
  <si>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</si>
  <si>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</si>
  <si>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</si>
  <si>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</si>
  <si>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</si>
  <si>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</si>
  <si>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</si>
  <si>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</si>
  <si>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</si>
  <si>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</si>
  <si>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</si>
  <si>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</si>
  <si>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</si>
  <si>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</si>
  <si>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</si>
  <si>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</si>
  <si>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</si>
  <si>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</si>
  <si>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</si>
  <si>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</si>
  <si>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</si>
  <si>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</si>
  <si>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</si>
  <si>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</si>
  <si>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</si>
  <si>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</si>
  <si>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</si>
  <si>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</si>
  <si>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</si>
  <si>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</si>
  <si>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</si>
  <si>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</si>
  <si>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</si>
  <si>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</si>
  <si>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</si>
  <si>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</si>
  <si>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</si>
  <si>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</si>
  <si>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</si>
  <si>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</si>
  <si>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</si>
  <si>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</si>
  <si>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</si>
  <si>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</si>
  <si>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</si>
  <si>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</si>
  <si>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</si>
  <si>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</si>
  <si>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</si>
  <si>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</si>
  <si>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</si>
  <si>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</si>
  <si>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</si>
  <si>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</si>
  <si>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</si>
  <si>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</si>
  <si>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</si>
  <si>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</si>
  <si>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</si>
  <si>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</si>
  <si>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</si>
  <si>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</si>
  <si>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</si>
  <si>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</si>
  <si>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</si>
  <si>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</si>
  <si>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</si>
  <si>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</si>
  <si>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</si>
  <si>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</si>
  <si>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</si>
  <si>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</si>
  <si>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</si>
  <si>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</si>
  <si>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</si>
  <si>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</si>
  <si>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</si>
  <si>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</si>
  <si>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</si>
  <si>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</si>
  <si>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</si>
  <si>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</si>
  <si>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</si>
  <si>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</si>
  <si>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</si>
  <si>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</si>
  <si>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</si>
  <si>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</si>
  <si>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</si>
  <si>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</si>
  <si>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</si>
  <si>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</si>
  <si>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</si>
  <si>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</si>
  <si>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</si>
  <si>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</si>
  <si>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</si>
  <si>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</si>
  <si>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</si>
  <si>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</si>
  <si>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</si>
  <si>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</si>
  <si>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</si>
  <si>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</si>
  <si>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</si>
  <si>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</si>
  <si>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</si>
  <si>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</si>
  <si>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</si>
  <si>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</si>
  <si>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</si>
  <si>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</si>
  <si>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</si>
  <si>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</si>
  <si>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</si>
  <si>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</si>
  <si>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</si>
  <si>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</si>
  <si>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</si>
  <si>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</si>
  <si>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</si>
  <si>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</si>
  <si>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</si>
  <si>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</si>
  <si>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</si>
  <si>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</si>
  <si>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</si>
  <si>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</si>
  <si>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</si>
  <si>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</si>
  <si>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</si>
  <si>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</si>
  <si>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</si>
  <si>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</si>
  <si>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</si>
  <si>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</si>
  <si>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</si>
  <si>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</si>
  <si>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</si>
  <si>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</si>
  <si>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</si>
  <si>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</si>
  <si>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</si>
  <si>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</si>
  <si>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</si>
  <si>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</si>
  <si>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</si>
  <si>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</si>
  <si>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</si>
  <si>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</si>
  <si>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</si>
  <si>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</si>
  <si>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</si>
  <si>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</si>
  <si>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</si>
  <si>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</si>
  <si>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</si>
  <si>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</si>
  <si>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</si>
  <si>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</si>
  <si>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</si>
  <si>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</si>
  <si>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</si>
  <si>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</si>
  <si>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</si>
  <si>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</si>
  <si>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</si>
  <si>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</si>
  <si>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</si>
  <si>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</si>
  <si>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</si>
  <si>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</si>
  <si>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</si>
  <si>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</si>
  <si>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</si>
  <si>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</si>
  <si>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</si>
  <si>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</si>
  <si>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</si>
  <si>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</si>
  <si>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</si>
  <si>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</si>
  <si>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</si>
  <si>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</si>
  <si>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</si>
  <si>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</si>
  <si>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</si>
  <si>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</si>
  <si>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</si>
  <si>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</si>
  <si>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</si>
  <si>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</si>
  <si>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</si>
  <si>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</si>
  <si>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</si>
  <si>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</si>
  <si>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</si>
  <si>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</si>
  <si>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</si>
  <si>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</si>
  <si>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</si>
  <si>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</si>
  <si>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</si>
  <si>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</si>
  <si>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</si>
  <si>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</si>
  <si>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</si>
  <si>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</si>
  <si>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</si>
  <si>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</si>
  <si>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</si>
  <si>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</si>
  <si>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</si>
  <si>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</si>
  <si>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</si>
  <si>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</si>
  <si>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</si>
  <si>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</si>
  <si>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</si>
  <si>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</si>
  <si>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</si>
  <si>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</si>
  <si>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</si>
  <si>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</si>
  <si>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</si>
  <si>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</si>
  <si>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</si>
  <si>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</si>
  <si>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</si>
  <si>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</si>
  <si>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</si>
  <si>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</si>
  <si>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</si>
  <si>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</si>
  <si>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</si>
  <si>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</si>
  <si>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</si>
  <si>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</si>
  <si>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</si>
  <si>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</si>
  <si>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</si>
  <si>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</si>
  <si>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</si>
  <si>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</si>
  <si>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</si>
  <si>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</si>
  <si>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</si>
  <si>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</si>
  <si>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</si>
  <si>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</si>
  <si>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</si>
  <si>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</si>
  <si>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</si>
  <si>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</si>
  <si>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</si>
  <si>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</si>
  <si>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</si>
  <si>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</si>
  <si>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</si>
  <si>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</si>
  <si>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</si>
  <si>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</si>
  <si>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</si>
  <si>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</si>
  <si>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</si>
  <si>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</si>
  <si>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</si>
  <si>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</si>
  <si>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</si>
  <si>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</si>
  <si>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</si>
  <si>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</si>
  <si>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</si>
  <si>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</si>
  <si>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</si>
  <si>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</si>
  <si>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</si>
  <si>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</si>
  <si>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</si>
  <si>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</si>
  <si>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</si>
  <si>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</si>
  <si>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</si>
  <si>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</si>
  <si>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</si>
  <si>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</si>
  <si>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</si>
  <si>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</si>
  <si>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</si>
  <si>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</si>
  <si>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</si>
  <si>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</si>
  <si>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</si>
  <si>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</si>
  <si>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</si>
  <si>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</si>
  <si>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</si>
  <si>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</si>
  <si>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</si>
  <si>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</si>
  <si>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</si>
  <si>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</si>
  <si>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</si>
  <si>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</si>
  <si>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</si>
  <si>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</si>
  <si>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</si>
  <si>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</si>
  <si>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</si>
  <si>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</si>
  <si>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</si>
  <si>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</si>
  <si>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</si>
  <si>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</si>
  <si>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</si>
  <si>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</si>
  <si>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</si>
  <si>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</si>
  <si>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</si>
  <si>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</si>
  <si>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</si>
  <si>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</si>
  <si>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</si>
  <si>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</si>
  <si>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</si>
  <si>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</si>
  <si>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</si>
  <si>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</si>
  <si>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</si>
  <si>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</si>
  <si>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</si>
  <si>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</si>
  <si>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</si>
  <si>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</si>
  <si>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</si>
  <si>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</si>
  <si>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</si>
  <si>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</si>
  <si>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</si>
  <si>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</si>
  <si>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</si>
  <si>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</si>
  <si>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</si>
  <si>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</si>
  <si>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</si>
  <si>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</si>
  <si>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</si>
  <si>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</si>
  <si>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</si>
  <si>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</si>
  <si>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</si>
  <si>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</si>
  <si>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</si>
  <si>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</si>
  <si>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</si>
  <si>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</si>
  <si>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</si>
  <si>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</si>
  <si>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</si>
  <si>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</si>
  <si>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</si>
  <si>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</si>
  <si>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</si>
  <si>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</si>
  <si>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</si>
  <si>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</si>
  <si>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</si>
  <si>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</si>
  <si>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</si>
  <si>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</si>
  <si>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</si>
  <si>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</si>
  <si>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</si>
  <si>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</si>
  <si>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</si>
  <si>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</si>
  <si>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</si>
  <si>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</si>
  <si>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</si>
  <si>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</si>
  <si>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</si>
  <si>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</si>
  <si>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</si>
  <si>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</si>
  <si>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</si>
  <si>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</si>
  <si>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</si>
  <si>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</si>
  <si>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</si>
  <si>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</si>
  <si>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</si>
  <si>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</si>
  <si>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</si>
  <si>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</si>
  <si>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</si>
  <si>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</si>
  <si>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</si>
  <si>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</si>
  <si>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</si>
  <si>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</si>
  <si>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</si>
  <si>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</si>
  <si>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</si>
  <si>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</si>
  <si>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</si>
  <si>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</si>
  <si>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</si>
  <si>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</si>
  <si>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</si>
  <si>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</si>
  <si>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</si>
  <si>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</si>
  <si>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</si>
  <si>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</si>
  <si>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</si>
  <si>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</si>
  <si>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</si>
  <si>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</si>
  <si>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</si>
  <si>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</si>
  <si>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</si>
  <si>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</si>
  <si>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</si>
  <si>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</si>
  <si>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</si>
  <si>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</si>
  <si>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</si>
  <si>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</si>
  <si>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</si>
  <si>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</si>
  <si>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</si>
  <si>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</si>
  <si>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</si>
  <si>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</si>
  <si>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</si>
  <si>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</si>
  <si>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</si>
  <si>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</si>
  <si>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</si>
  <si>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</si>
  <si>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</si>
  <si>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</si>
  <si>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</si>
  <si>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</si>
  <si>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</si>
  <si>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</si>
  <si>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</si>
  <si>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</si>
  <si>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</si>
  <si>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</si>
  <si>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</si>
  <si>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</si>
  <si>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</si>
  <si>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</si>
  <si>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</si>
  <si>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</si>
  <si>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</si>
  <si>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</si>
  <si>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</si>
  <si>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</si>
  <si>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</si>
  <si>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</si>
  <si>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</si>
  <si>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</si>
  <si>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</si>
  <si>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</si>
  <si>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</si>
  <si>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</si>
  <si>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</si>
  <si>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</si>
  <si>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</si>
  <si>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</si>
  <si>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</si>
  <si>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</si>
  <si>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</si>
  <si>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</si>
  <si>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</si>
  <si>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</si>
  <si>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</si>
  <si>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</si>
  <si>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</si>
  <si>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</si>
  <si>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</si>
  <si>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</si>
  <si>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</si>
  <si>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</si>
  <si>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</si>
  <si>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</si>
  <si>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</si>
  <si>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</si>
  <si>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</si>
  <si>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</si>
  <si>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</si>
  <si>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</si>
  <si>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</si>
  <si>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</si>
  <si>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</si>
  <si>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</si>
  <si>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</si>
  <si>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</si>
  <si>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</si>
  <si>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</si>
  <si>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</si>
  <si>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</si>
  <si>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</si>
  <si>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</si>
  <si>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</si>
  <si>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</si>
  <si>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</si>
  <si>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</si>
  <si>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</si>
  <si>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</si>
  <si>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</si>
  <si>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</si>
  <si>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</si>
  <si>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</si>
  <si>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</si>
  <si>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</si>
  <si>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</si>
  <si>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</si>
  <si>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</si>
  <si>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</si>
  <si>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</si>
  <si>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</si>
  <si>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</si>
  <si>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</si>
  <si>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</si>
  <si>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</si>
  <si>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</si>
  <si>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</si>
  <si>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</si>
  <si>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</si>
  <si>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</si>
  <si>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</si>
  <si>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</si>
  <si>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</si>
  <si>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</si>
  <si>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</si>
  <si>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</si>
  <si>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</si>
  <si>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</si>
  <si>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</si>
  <si>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</si>
  <si>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</si>
  <si>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</si>
  <si>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</si>
  <si>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</si>
  <si>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</si>
  <si>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</si>
  <si>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</si>
  <si>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</si>
  <si>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</si>
  <si>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</si>
  <si>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</si>
  <si>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</si>
  <si>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</si>
  <si>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</si>
  <si>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</si>
  <si>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</si>
  <si>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</si>
  <si>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</si>
  <si>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</si>
  <si>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</si>
  <si>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</si>
  <si>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</si>
  <si>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</si>
  <si>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</si>
  <si>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</si>
  <si>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</si>
  <si>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</si>
  <si>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</si>
  <si>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</si>
  <si>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</si>
  <si>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</si>
  <si>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</si>
  <si>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</si>
  <si>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</si>
  <si>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</si>
  <si>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</si>
  <si>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</si>
  <si>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</si>
  <si>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</si>
  <si>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</si>
  <si>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</si>
  <si>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</si>
  <si>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</si>
  <si>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</si>
  <si>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</si>
  <si>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</si>
  <si>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</si>
  <si>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</si>
  <si>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</si>
  <si>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</si>
  <si>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</si>
  <si>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</si>
  <si>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</si>
  <si>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</si>
  <si>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</si>
  <si>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</si>
  <si>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</si>
  <si>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</si>
  <si>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</si>
  <si>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</si>
  <si>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</si>
  <si>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</si>
  <si>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</si>
  <si>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</si>
  <si>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</si>
  <si>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</si>
  <si>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</si>
  <si>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</si>
  <si>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</si>
  <si>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</si>
  <si>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</si>
  <si>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</si>
  <si>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</si>
  <si>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</si>
  <si>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</si>
  <si>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</si>
  <si>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</si>
  <si>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</si>
  <si>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</si>
  <si>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</si>
  <si>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</si>
  <si>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</si>
  <si>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</si>
  <si>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</si>
  <si>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</si>
  <si>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</si>
  <si>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</si>
  <si>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</si>
  <si>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</si>
  <si>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</si>
  <si>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</si>
  <si>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</si>
  <si>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</si>
  <si>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</si>
  <si>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</si>
  <si>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</si>
  <si>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</si>
  <si>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</si>
  <si>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</si>
  <si>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</si>
  <si>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</si>
  <si>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</si>
  <si>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</si>
  <si>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</si>
  <si>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</si>
  <si>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</si>
  <si>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</si>
  <si>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</si>
  <si>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</si>
  <si>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</si>
  <si>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</si>
  <si>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</si>
  <si>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</si>
  <si>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</si>
  <si>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</si>
  <si>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</si>
  <si>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</si>
  <si>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</si>
  <si>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</si>
  <si>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</si>
  <si>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</si>
  <si>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</si>
  <si>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</si>
  <si>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</si>
  <si>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</si>
  <si>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</si>
  <si>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</si>
  <si>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</si>
  <si>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</si>
  <si>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</si>
  <si>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</si>
  <si>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</si>
  <si>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</si>
  <si>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</si>
  <si>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</si>
  <si>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</si>
  <si>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</si>
  <si>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</si>
  <si>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</si>
  <si>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</si>
  <si>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</si>
  <si>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</si>
  <si>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</si>
  <si>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</si>
  <si>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</si>
  <si>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</si>
  <si>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</si>
  <si>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</si>
  <si>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</si>
  <si>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</si>
  <si>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</si>
  <si>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</si>
  <si>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</si>
  <si>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</si>
  <si>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</si>
  <si>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</si>
  <si>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</si>
  <si>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</si>
  <si>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</si>
  <si>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</si>
  <si>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</si>
  <si>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</si>
  <si>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</si>
  <si>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</si>
  <si>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</si>
  <si>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</si>
  <si>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</si>
  <si>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</si>
  <si>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</si>
  <si>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</si>
  <si>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</si>
  <si>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</si>
  <si>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</si>
  <si>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</si>
  <si>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</si>
  <si>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</si>
  <si>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</si>
  <si>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</si>
  <si>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</si>
  <si>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</si>
  <si>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</si>
  <si>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</si>
  <si>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</si>
  <si>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</si>
  <si>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</si>
  <si>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</si>
  <si>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</si>
  <si>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</si>
  <si>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</si>
  <si>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</si>
  <si>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</si>
  <si>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</si>
  <si>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</si>
  <si>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</si>
  <si>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</si>
  <si>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</si>
  <si>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</si>
  <si>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</si>
  <si>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</si>
  <si>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</si>
  <si>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</si>
  <si>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</si>
  <si>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</si>
  <si>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</si>
  <si>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</si>
  <si>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</si>
  <si>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</si>
  <si>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</si>
  <si>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</si>
  <si>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</si>
  <si>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</si>
  <si>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</si>
  <si>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</si>
  <si>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</si>
  <si>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</si>
  <si>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</si>
  <si>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</si>
  <si>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</si>
  <si>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</si>
  <si>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</si>
  <si>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</si>
  <si>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</si>
  <si>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</si>
  <si>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</si>
  <si>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</si>
  <si>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</si>
  <si>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</si>
  <si>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</si>
  <si>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</si>
  <si>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</si>
  <si>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</si>
  <si>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</si>
  <si>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</si>
  <si>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</si>
  <si>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</si>
  <si>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</si>
  <si>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</si>
  <si>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</si>
  <si>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</si>
  <si>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</si>
  <si>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</si>
  <si>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</si>
  <si>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</si>
  <si>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</si>
  <si>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</si>
  <si>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</si>
  <si>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</si>
  <si>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</si>
  <si>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</si>
  <si>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</si>
  <si>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</si>
  <si>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</si>
  <si>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</si>
  <si>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</si>
  <si>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</si>
  <si>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</si>
  <si>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</si>
  <si>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</si>
  <si>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</si>
  <si>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</si>
  <si>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</si>
  <si>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</si>
  <si>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</si>
  <si>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</si>
  <si>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</si>
  <si>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</si>
  <si>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</si>
  <si>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</si>
  <si>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</si>
  <si>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</si>
  <si>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</si>
  <si>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</si>
  <si>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</si>
  <si>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</si>
  <si>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</si>
  <si>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</si>
  <si>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</si>
  <si>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</si>
  <si>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</si>
  <si>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</si>
  <si>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</si>
  <si>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</si>
  <si>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</si>
  <si>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</si>
  <si>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</si>
  <si>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</si>
  <si>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</si>
  <si>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</si>
  <si>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</si>
  <si>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</si>
  <si>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</si>
  <si>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</si>
  <si>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</si>
  <si>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</si>
  <si>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</si>
  <si>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</si>
  <si>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</si>
  <si>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</si>
  <si>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</si>
  <si>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</si>
  <si>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</si>
  <si>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</si>
  <si>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</si>
  <si>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</si>
  <si>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</si>
  <si>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</si>
  <si>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</si>
  <si>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</si>
  <si>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</si>
  <si>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</si>
  <si>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</si>
  <si>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</si>
  <si>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</si>
  <si>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</si>
  <si>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</si>
  <si>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</si>
  <si>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</si>
  <si>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</si>
  <si>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</si>
  <si>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</si>
  <si>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</si>
  <si>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</si>
  <si>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</si>
  <si>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</si>
  <si>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</si>
  <si>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</si>
  <si>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</si>
  <si>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</si>
  <si>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</si>
  <si>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</si>
  <si>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</si>
  <si>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</si>
  <si>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</si>
  <si>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</si>
  <si>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</si>
  <si>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</si>
  <si>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</si>
  <si>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</si>
  <si>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</si>
  <si>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</si>
  <si>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</si>
  <si>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</si>
  <si>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</si>
  <si>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</si>
  <si>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</si>
  <si>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</si>
  <si>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</si>
  <si>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</si>
  <si>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</si>
  <si>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</si>
  <si>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</si>
  <si>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</si>
  <si>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</si>
  <si>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</si>
  <si>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</si>
  <si>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</si>
  <si>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</si>
  <si>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</si>
  <si>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</si>
  <si>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</si>
  <si>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</si>
  <si>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</si>
  <si>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</si>
  <si>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</si>
  <si>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</si>
  <si>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</si>
  <si>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</si>
  <si>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</si>
  <si>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</si>
  <si>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</si>
  <si>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</si>
  <si>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</si>
  <si>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</si>
  <si>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</si>
  <si>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</si>
  <si>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</si>
  <si>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</si>
  <si>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</si>
  <si>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</si>
  <si>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</si>
  <si>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</si>
  <si>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</si>
  <si>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</si>
  <si>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</si>
  <si>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</si>
  <si>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</si>
  <si>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</si>
  <si>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</si>
  <si>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</si>
  <si>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</si>
  <si>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</si>
  <si>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</si>
  <si>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</si>
  <si>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</si>
  <si>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</si>
  <si>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</si>
  <si>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</si>
  <si>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</si>
  <si>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</si>
  <si>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</si>
  <si>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</si>
  <si>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</si>
  <si>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</si>
  <si>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</si>
  <si>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</si>
  <si>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</si>
  <si>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</si>
  <si>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</si>
  <si>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</si>
  <si>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</si>
  <si>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</si>
  <si>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</si>
  <si>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</si>
  <si>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</si>
  <si>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</si>
  <si>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</si>
  <si>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</si>
  <si>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</si>
  <si>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</si>
  <si>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</si>
  <si>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</si>
  <si>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</si>
  <si>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</si>
  <si>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</si>
  <si>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</si>
  <si>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</si>
  <si>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</si>
  <si>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</si>
  <si>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</si>
  <si>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</si>
  <si>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</si>
  <si>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</si>
  <si>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</si>
  <si>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</si>
  <si>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</si>
  <si>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</si>
  <si>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</si>
  <si>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</si>
  <si>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</si>
  <si>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</si>
  <si>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</si>
  <si>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</si>
  <si>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</si>
  <si>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</si>
  <si>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</si>
  <si>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</si>
  <si>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</si>
  <si>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</si>
  <si>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</si>
  <si>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</si>
  <si>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</si>
  <si>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</si>
  <si>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</si>
  <si>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</si>
  <si>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</si>
  <si>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</si>
  <si>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</si>
  <si>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</si>
  <si>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</si>
  <si>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</si>
  <si>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</si>
  <si>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</si>
  <si>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</si>
  <si>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</si>
  <si>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</si>
  <si>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</si>
  <si>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</si>
  <si>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</si>
  <si>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</si>
  <si>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</si>
  <si>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</si>
  <si>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</si>
  <si>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</si>
  <si>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</si>
  <si>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</si>
  <si>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</si>
  <si>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</si>
  <si>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</si>
  <si>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</si>
  <si>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</si>
  <si>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</si>
  <si>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</si>
  <si>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</si>
  <si>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</si>
  <si>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</si>
  <si>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</si>
  <si>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</si>
  <si>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</si>
  <si>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</si>
  <si>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</si>
  <si>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</si>
  <si>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</si>
  <si>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</si>
  <si>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</si>
  <si>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</si>
  <si>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</si>
  <si>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</si>
  <si>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</si>
  <si>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</si>
  <si>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</si>
  <si>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</si>
  <si>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</si>
  <si>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</si>
  <si>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</si>
  <si>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</si>
  <si>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</si>
  <si>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</si>
  <si>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</si>
  <si>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</si>
  <si>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</si>
  <si>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</si>
  <si>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</si>
  <si>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</si>
  <si>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</si>
  <si>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</si>
  <si>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</si>
  <si>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</si>
  <si>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</si>
  <si>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</si>
  <si>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</si>
  <si>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</si>
  <si>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</si>
  <si>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</si>
  <si>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</si>
  <si>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</si>
  <si>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</si>
  <si>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</si>
  <si>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</si>
  <si>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</si>
  <si>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</si>
  <si>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</si>
  <si>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</si>
  <si>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</si>
  <si>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</si>
  <si>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</si>
  <si>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</si>
  <si>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</si>
  <si>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</si>
  <si>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</si>
  <si>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</si>
  <si>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</si>
  <si>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</si>
  <si>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</si>
  <si>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</si>
  <si>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</si>
  <si>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</si>
  <si>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</si>
  <si>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</si>
  <si>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</si>
  <si>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</si>
  <si>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</si>
  <si>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</si>
  <si>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</si>
  <si>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</si>
  <si>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</si>
  <si>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</si>
  <si>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</si>
  <si>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</si>
  <si>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</si>
  <si>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</si>
  <si>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</si>
  <si>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</si>
  <si>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</si>
  <si>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</si>
  <si>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</si>
  <si>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</si>
  <si>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</si>
  <si>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</si>
  <si>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</si>
  <si>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</si>
  <si>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</si>
  <si>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</si>
  <si>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</si>
  <si>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</si>
  <si>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</si>
  <si>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</si>
  <si>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</si>
  <si>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</si>
  <si>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</si>
  <si>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</si>
  <si>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</si>
  <si>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</si>
  <si>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</si>
  <si>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</si>
  <si>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</si>
  <si>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</si>
  <si>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</si>
  <si>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</si>
  <si>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</si>
  <si>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</si>
  <si>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</si>
  <si>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</si>
  <si>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</si>
  <si>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</si>
  <si>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</si>
  <si>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</si>
  <si>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</si>
  <si>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</si>
  <si>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</si>
  <si>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</si>
  <si>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</si>
  <si>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</si>
  <si>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</si>
  <si>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</si>
  <si>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</si>
  <si>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</si>
  <si>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</si>
  <si>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</si>
  <si>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</si>
  <si>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</si>
  <si>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</si>
  <si>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</si>
  <si>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</si>
  <si>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</si>
  <si>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</si>
  <si>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</si>
  <si>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</si>
  <si>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</si>
  <si>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</si>
  <si>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</si>
  <si>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</si>
  <si>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</si>
  <si>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</si>
  <si>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</si>
  <si>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</si>
  <si>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</si>
  <si>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</si>
  <si>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</si>
  <si>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</si>
  <si>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</si>
  <si>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</si>
  <si>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</si>
  <si>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</si>
  <si>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</si>
  <si>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</si>
  <si>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</si>
  <si>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</si>
  <si>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</si>
  <si>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</si>
  <si>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</si>
  <si>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</si>
  <si>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</si>
  <si>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</si>
  <si>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</si>
  <si>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</si>
  <si>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</si>
  <si>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</si>
  <si>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</si>
  <si>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</si>
  <si>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</si>
  <si>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</si>
  <si>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</si>
  <si>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</si>
  <si>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</si>
  <si>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</si>
  <si>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</si>
  <si>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</si>
  <si>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</si>
  <si>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</si>
  <si>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</si>
  <si>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</si>
  <si>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</si>
  <si>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</si>
  <si>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</si>
  <si>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</si>
  <si>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</si>
  <si>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</si>
  <si>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</si>
  <si>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</si>
  <si>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</si>
  <si>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</si>
  <si>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</si>
  <si>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</si>
  <si>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</si>
  <si>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</si>
  <si>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</si>
  <si>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</si>
  <si>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</si>
  <si>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</si>
  <si>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</si>
  <si>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</si>
  <si>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</si>
  <si>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</si>
  <si>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</si>
  <si>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</si>
  <si>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</si>
  <si>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</si>
  <si>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</si>
  <si>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</si>
  <si>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</si>
  <si>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</si>
  <si>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</si>
  <si>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</si>
  <si>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</si>
  <si>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</si>
  <si>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</si>
  <si>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</si>
  <si>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</si>
  <si>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</si>
  <si>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</si>
  <si>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</si>
  <si>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</si>
  <si>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</si>
  <si>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</si>
  <si>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</si>
  <si>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</si>
  <si>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</si>
  <si>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</si>
  <si>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</si>
  <si>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</si>
  <si>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</si>
  <si>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</si>
  <si>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</si>
  <si>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</si>
  <si>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</si>
  <si>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</si>
  <si>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</si>
  <si>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</si>
  <si>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</si>
  <si>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</si>
  <si>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</si>
  <si>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</si>
  <si>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</si>
  <si>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</si>
  <si>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</si>
  <si>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</si>
  <si>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</si>
  <si>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</si>
  <si>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</si>
  <si>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</si>
  <si>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</si>
  <si>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</si>
  <si>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</si>
  <si>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</si>
  <si>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</si>
  <si>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</si>
  <si>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</si>
  <si>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</si>
  <si>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</si>
  <si>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</si>
  <si>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</si>
  <si>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</si>
  <si>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</si>
  <si>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</si>
  <si>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</si>
  <si>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</si>
  <si>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</si>
  <si>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</si>
  <si>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</si>
  <si>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</si>
  <si>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</si>
  <si>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</si>
  <si>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</si>
  <si>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</si>
  <si>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</si>
  <si>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</si>
  <si>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</si>
  <si>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</si>
  <si>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</si>
  <si>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</si>
  <si>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</si>
  <si>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</si>
  <si>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</si>
  <si>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</si>
  <si>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</si>
  <si>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</si>
  <si>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</si>
  <si>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</si>
  <si>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</si>
  <si>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</si>
  <si>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</si>
  <si>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</si>
  <si>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</si>
  <si>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</si>
  <si>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</si>
  <si>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</si>
  <si>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</si>
  <si>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</si>
  <si>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</si>
  <si>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</si>
  <si>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</si>
  <si>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</si>
  <si>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</si>
  <si>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</si>
  <si>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</si>
  <si>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</si>
  <si>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</si>
  <si>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</si>
  <si>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</si>
  <si>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</si>
  <si>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</si>
  <si>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</si>
  <si>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</si>
  <si>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</si>
  <si>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</si>
  <si>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</si>
  <si>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</si>
  <si>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</si>
  <si>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</si>
  <si>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</si>
  <si>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</si>
  <si>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</si>
  <si>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</si>
  <si>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</si>
  <si>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</si>
  <si>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</si>
  <si>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</si>
  <si>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</si>
  <si>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</si>
  <si>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</si>
  <si>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</si>
  <si>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</si>
  <si>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</si>
  <si>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</si>
  <si>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</si>
  <si>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</si>
  <si>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</si>
  <si>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</si>
  <si>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</si>
  <si>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</si>
  <si>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</si>
  <si>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</si>
  <si>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</si>
  <si>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</si>
  <si>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</si>
  <si>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</si>
  <si>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</si>
  <si>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</si>
  <si>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</si>
  <si>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</si>
  <si>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</si>
  <si>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</si>
  <si>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</si>
  <si>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</si>
  <si>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</si>
  <si>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</si>
  <si>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</si>
  <si>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</si>
  <si>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</si>
  <si>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</si>
  <si>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</si>
  <si>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</si>
  <si>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</si>
  <si>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</si>
  <si>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</si>
  <si>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</si>
  <si>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</si>
  <si>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</si>
  <si>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</si>
  <si>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</si>
  <si>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</si>
  <si>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</si>
  <si>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</si>
  <si>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</si>
  <si>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</si>
  <si>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</si>
  <si>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</si>
  <si>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</si>
  <si>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</si>
  <si>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</si>
  <si>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</si>
  <si>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</si>
  <si>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</si>
  <si>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</si>
  <si>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</si>
  <si>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</si>
  <si>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</si>
  <si>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</si>
  <si>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</si>
  <si>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</si>
  <si>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</si>
  <si>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</si>
  <si>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</si>
  <si>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</si>
  <si>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</si>
  <si>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</si>
  <si>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</si>
  <si>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</si>
  <si>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</si>
  <si>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</si>
  <si>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</si>
  <si>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</si>
  <si>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</si>
  <si>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</si>
  <si>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</si>
  <si>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</si>
  <si>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</si>
  <si>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</si>
  <si>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</si>
  <si>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</si>
  <si>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</si>
  <si>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</si>
  <si>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</si>
  <si>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</si>
  <si>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</si>
  <si>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</si>
  <si>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</si>
  <si>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</si>
  <si>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</si>
  <si>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</si>
  <si>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</si>
  <si>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</si>
  <si>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</si>
  <si>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</si>
  <si>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</si>
  <si>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</si>
  <si>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</si>
  <si>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</si>
  <si>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</si>
  <si>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</si>
  <si>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</si>
  <si>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</si>
  <si>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</si>
  <si>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</si>
  <si>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</si>
  <si>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</si>
  <si>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</si>
  <si>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</si>
  <si>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</si>
  <si>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</si>
  <si>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</si>
  <si>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</si>
  <si>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</si>
  <si>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</si>
  <si>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</si>
  <si>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</si>
  <si>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</si>
  <si>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</si>
  <si>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</si>
  <si>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</si>
  <si>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</si>
  <si>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</si>
  <si>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</si>
  <si>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</si>
  <si>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</si>
  <si>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</si>
  <si>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</si>
  <si>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</si>
  <si>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</si>
  <si>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</si>
  <si>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</si>
  <si>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</si>
  <si>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</si>
  <si>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</si>
  <si>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</si>
  <si>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</si>
  <si>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</si>
  <si>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</si>
  <si>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</si>
  <si>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</si>
  <si>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</si>
  <si>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</si>
  <si>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</si>
  <si>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</si>
  <si>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</si>
  <si>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</si>
  <si>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</si>
  <si>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</si>
  <si>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</si>
  <si>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</si>
  <si>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</si>
  <si>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</si>
  <si>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</si>
  <si>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</si>
  <si>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</si>
  <si>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</si>
  <si>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</si>
  <si>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</si>
  <si>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</si>
  <si>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</si>
  <si>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</si>
  <si>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</si>
  <si>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</si>
  <si>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</si>
  <si>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</si>
  <si>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</si>
  <si>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</si>
  <si>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</si>
  <si>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</si>
  <si>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</si>
  <si>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</si>
  <si>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</si>
  <si>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</si>
  <si>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</si>
  <si>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</si>
  <si>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</si>
  <si>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</si>
  <si>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</si>
  <si>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</si>
  <si>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</si>
  <si>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</si>
  <si>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</si>
  <si>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</si>
  <si>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</si>
  <si>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</si>
  <si>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</si>
  <si>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</si>
  <si>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</si>
  <si>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</si>
  <si>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</si>
  <si>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</si>
  <si>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</si>
  <si>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</si>
  <si>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</si>
  <si>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</si>
  <si>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</si>
  <si>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</si>
  <si>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</si>
  <si>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</si>
  <si>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</si>
  <si>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</si>
  <si>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</si>
  <si>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</si>
  <si>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</si>
  <si>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</si>
  <si>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</si>
  <si>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</si>
  <si>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</si>
  <si>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</si>
  <si>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</si>
  <si>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</si>
  <si>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</si>
  <si>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</si>
  <si>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</si>
  <si>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</si>
  <si>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</si>
  <si>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</si>
  <si>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</si>
  <si>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</si>
  <si>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</si>
  <si>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</si>
  <si>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</si>
  <si>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</si>
  <si>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</si>
  <si>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</si>
  <si>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</si>
  <si>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</si>
  <si>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</si>
  <si>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</si>
  <si>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</si>
  <si>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</si>
  <si>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</si>
  <si>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</si>
  <si>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</si>
  <si>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</si>
  <si>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</si>
  <si>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</si>
  <si>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</si>
  <si>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</si>
  <si>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</si>
  <si>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</si>
  <si>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</si>
  <si>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</si>
  <si>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</si>
  <si>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</si>
  <si>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</si>
  <si>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</si>
  <si>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</si>
  <si>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</si>
  <si>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</si>
  <si>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</si>
  <si>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</si>
  <si>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</si>
  <si>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</si>
  <si>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</si>
  <si>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</si>
  <si>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</si>
  <si>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</si>
  <si>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</si>
  <si>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</si>
  <si>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</si>
  <si>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</si>
  <si>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</si>
  <si>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</si>
  <si>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</si>
  <si>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</si>
  <si>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</si>
  <si>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</si>
  <si>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</si>
  <si>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</si>
  <si>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</si>
  <si>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</si>
  <si>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</si>
  <si>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</si>
  <si>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</si>
  <si>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</si>
  <si>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</si>
  <si>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</si>
  <si>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</si>
  <si>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</si>
  <si>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</si>
  <si>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</si>
  <si>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</si>
  <si>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</si>
  <si>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</si>
  <si>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</si>
  <si>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</si>
  <si>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</si>
  <si>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</si>
  <si>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</si>
  <si>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</si>
  <si>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</si>
  <si>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</si>
  <si>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</si>
  <si>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</si>
  <si>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</si>
  <si>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</si>
  <si>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</si>
  <si>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</si>
  <si>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</si>
  <si>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</si>
  <si>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</si>
  <si>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</si>
  <si>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</si>
  <si>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</si>
  <si>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</si>
  <si>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</si>
  <si>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</si>
  <si>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</si>
  <si>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</si>
  <si>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</si>
  <si>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</si>
  <si>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</si>
  <si>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</si>
  <si>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</si>
  <si>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</si>
  <si>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</si>
  <si>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</si>
  <si>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</si>
  <si>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</si>
  <si>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</si>
  <si>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</si>
  <si>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</si>
  <si>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</si>
  <si>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</si>
  <si>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</si>
  <si>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</si>
  <si>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</si>
  <si>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</si>
  <si>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</si>
  <si>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</si>
  <si>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</si>
  <si>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</si>
  <si>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</si>
  <si>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</si>
  <si>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</si>
  <si>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</si>
  <si>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</si>
  <si>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</si>
  <si>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</si>
  <si>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</si>
  <si>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</si>
  <si>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</si>
  <si>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</si>
  <si>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</si>
  <si>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</si>
  <si>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</si>
  <si>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</si>
  <si>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</si>
  <si>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</si>
  <si>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</si>
  <si>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</si>
  <si>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</si>
  <si>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</si>
  <si>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</si>
  <si>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</si>
  <si>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</si>
  <si>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</si>
  <si>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</si>
  <si>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</si>
  <si>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</si>
  <si>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</si>
  <si>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</si>
  <si>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</si>
  <si>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</si>
  <si>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</si>
  <si>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</si>
  <si>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</si>
  <si>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</si>
  <si>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</si>
  <si>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</si>
  <si>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</si>
  <si>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</si>
  <si>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</si>
  <si>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</si>
  <si>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</si>
  <si>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</si>
  <si>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</si>
  <si>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</si>
  <si>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</si>
  <si>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</si>
  <si>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</si>
  <si>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</si>
  <si>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</si>
  <si>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</si>
  <si>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</si>
  <si>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</si>
  <si>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</si>
  <si>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</si>
  <si>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</si>
  <si>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</si>
  <si>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</si>
  <si>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</si>
  <si>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</si>
  <si>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</si>
  <si>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</si>
  <si>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</si>
  <si>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</si>
  <si>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</si>
  <si>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</si>
  <si>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</si>
  <si>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</si>
  <si>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</si>
  <si>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</si>
  <si>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</si>
  <si>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</si>
  <si>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</si>
  <si>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</si>
  <si>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</si>
  <si>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</si>
  <si>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</si>
  <si>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</si>
  <si>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</si>
  <si>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</si>
  <si>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</si>
  <si>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</si>
  <si>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</si>
  <si>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</si>
  <si>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</si>
  <si>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</si>
  <si>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</si>
  <si>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</si>
  <si>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</si>
  <si>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</si>
  <si>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</si>
  <si>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</si>
  <si>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</si>
  <si>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</si>
  <si>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</si>
  <si>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</si>
  <si>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</si>
  <si>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</si>
  <si>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</si>
  <si>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</si>
  <si>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</si>
  <si>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</si>
  <si>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</si>
  <si>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</si>
  <si>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</si>
  <si>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</si>
  <si>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</si>
  <si>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</si>
  <si>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</si>
  <si>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</si>
  <si>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</si>
  <si>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</si>
  <si>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</si>
  <si>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</si>
  <si>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</si>
  <si>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</si>
  <si>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</si>
  <si>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</si>
  <si>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</si>
  <si>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</si>
  <si>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</si>
  <si>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</si>
  <si>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</si>
  <si>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</si>
  <si>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</si>
  <si>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</si>
  <si>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</si>
  <si>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</si>
  <si>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</si>
  <si>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</si>
  <si>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</si>
  <si>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</si>
  <si>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</si>
  <si>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</si>
  <si>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</si>
  <si>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</si>
  <si>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</si>
  <si>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</si>
  <si>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</si>
  <si>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</si>
  <si>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</si>
  <si>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</si>
  <si>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</si>
  <si>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</si>
  <si>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</si>
  <si>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</si>
  <si>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</si>
  <si>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</si>
  <si>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</si>
  <si>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</si>
  <si>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</si>
  <si>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</si>
  <si>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</si>
  <si>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</si>
  <si>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</si>
  <si>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</si>
  <si>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</si>
  <si>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</si>
  <si>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</si>
  <si>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</si>
  <si>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</si>
  <si>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</si>
  <si>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</si>
  <si>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</si>
  <si>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</si>
  <si>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</si>
  <si>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</si>
  <si>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</si>
  <si>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</si>
  <si>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</si>
  <si>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</si>
  <si>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</si>
  <si>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</si>
  <si>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</si>
  <si>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</si>
  <si>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</si>
  <si>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</si>
  <si>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</si>
  <si>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</si>
  <si>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</si>
  <si>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</si>
  <si>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</si>
  <si>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</si>
  <si>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</si>
  <si>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</si>
  <si>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</si>
  <si>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</si>
  <si>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</si>
  <si>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</si>
  <si>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</si>
  <si>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</si>
  <si>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</si>
  <si>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</si>
  <si>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</si>
  <si>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</si>
  <si>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</si>
  <si>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</si>
  <si>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</si>
  <si>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</si>
  <si>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</si>
  <si>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</si>
  <si>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</si>
  <si>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</si>
  <si>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</si>
  <si>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</si>
  <si>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</si>
  <si>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</si>
  <si>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</si>
  <si>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</si>
  <si>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</si>
  <si>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</si>
  <si>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</si>
  <si>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</si>
  <si>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</si>
  <si>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</si>
  <si>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</si>
  <si>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</si>
  <si>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</si>
  <si>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</si>
  <si>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</si>
  <si>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</si>
  <si>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</si>
  <si>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</si>
  <si>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</si>
  <si>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</si>
  <si>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</si>
  <si>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</si>
  <si>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</si>
  <si>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</si>
  <si>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</si>
  <si>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</si>
  <si>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</si>
  <si>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</si>
  <si>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</si>
  <si>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</si>
  <si>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</si>
  <si>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</si>
  <si>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</si>
  <si>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</si>
  <si>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</si>
  <si>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</si>
  <si>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</si>
  <si>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</si>
  <si>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</si>
  <si>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</si>
  <si>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</si>
  <si>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</si>
  <si>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</si>
  <si>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</si>
  <si>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</si>
  <si>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</si>
  <si>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</si>
  <si>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</si>
  <si>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</si>
  <si>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</si>
  <si>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</si>
  <si>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</si>
  <si>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</si>
  <si>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</si>
  <si>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</si>
  <si>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</si>
  <si>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</si>
  <si>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</si>
  <si>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</si>
  <si>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</si>
  <si>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</si>
  <si>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</si>
  <si>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</si>
  <si>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</si>
  <si>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</si>
  <si>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</si>
  <si>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</si>
  <si>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</si>
  <si>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</si>
  <si>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</si>
  <si>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</si>
  <si>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</si>
  <si>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</si>
  <si>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</si>
  <si>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</si>
  <si>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</si>
  <si>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</si>
  <si>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</si>
  <si>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</si>
  <si>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</si>
  <si>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</si>
  <si>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</si>
  <si>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</si>
  <si>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</si>
  <si>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</si>
  <si>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</si>
  <si>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</si>
  <si>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</si>
  <si>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</si>
  <si>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</si>
  <si>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</si>
  <si>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</si>
  <si>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</si>
  <si>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</si>
  <si>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</si>
  <si>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</si>
  <si>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</si>
  <si>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</si>
  <si>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</si>
  <si>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</si>
  <si>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</si>
  <si>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</si>
  <si>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</si>
  <si>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</si>
  <si>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</si>
  <si>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</si>
  <si>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</si>
  <si>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</si>
  <si>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</si>
  <si>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</si>
  <si>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</si>
  <si>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</si>
  <si>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</si>
  <si>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</si>
  <si>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</si>
  <si>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</si>
  <si>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</si>
  <si>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</si>
  <si>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</si>
  <si>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</si>
  <si>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</si>
  <si>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</si>
  <si>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</si>
  <si>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</si>
  <si>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</si>
  <si>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</si>
  <si>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</si>
  <si>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</si>
  <si>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</si>
  <si>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</si>
  <si>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</si>
  <si>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</si>
  <si>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</si>
  <si>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</si>
  <si>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</si>
  <si>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</si>
  <si>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</si>
  <si>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</si>
  <si>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</si>
  <si>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</si>
  <si>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</si>
  <si>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</si>
  <si>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</si>
  <si>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</si>
  <si>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</si>
  <si>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</si>
  <si>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</si>
  <si>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</si>
  <si>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</si>
  <si>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</si>
  <si>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</si>
  <si>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</si>
  <si>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</si>
  <si>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</si>
  <si>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</si>
  <si>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</si>
  <si>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</si>
  <si>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</si>
  <si>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</si>
  <si>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</si>
  <si>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</si>
  <si>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</si>
  <si>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</si>
  <si>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</si>
  <si>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</si>
  <si>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</si>
  <si>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</si>
  <si>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</si>
  <si>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</si>
  <si>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</si>
  <si>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</si>
  <si>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</si>
  <si>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</si>
  <si>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</si>
  <si>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</si>
  <si>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</si>
  <si>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</si>
  <si>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</si>
  <si>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</si>
  <si>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</si>
  <si>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</si>
  <si>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</si>
  <si>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</si>
  <si>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</si>
  <si>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</si>
  <si>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</si>
  <si>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</si>
  <si>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</si>
  <si>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</si>
  <si>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</si>
  <si>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</si>
  <si>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</si>
  <si>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</si>
  <si>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</si>
  <si>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</si>
  <si>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</si>
  <si>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</si>
  <si>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</si>
  <si>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</si>
  <si>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</si>
  <si>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</si>
  <si>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</si>
  <si>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</si>
  <si>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</si>
  <si>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</si>
  <si>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</si>
  <si>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</si>
  <si>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</si>
  <si>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</si>
  <si>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</si>
  <si>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</si>
  <si>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</si>
  <si>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</si>
  <si>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</si>
  <si>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</si>
  <si>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</si>
  <si>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</si>
  <si>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</si>
  <si>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</si>
  <si>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</si>
  <si>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</si>
  <si>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</si>
  <si>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</si>
  <si>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</si>
  <si>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</si>
  <si>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</si>
  <si>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</si>
  <si>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</si>
  <si>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</si>
  <si>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</si>
  <si>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</si>
  <si>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</si>
  <si>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</si>
  <si>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</si>
  <si>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</si>
  <si>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</si>
  <si>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</si>
  <si>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</si>
  <si>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</si>
  <si>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</si>
  <si>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</si>
  <si>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</si>
  <si>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</si>
  <si>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</si>
  <si>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</si>
  <si>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</si>
  <si>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</si>
  <si>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</si>
  <si>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</si>
  <si>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</si>
  <si>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</si>
  <si>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</si>
  <si>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</si>
  <si>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</si>
  <si>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</si>
  <si>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</si>
  <si>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</si>
  <si>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</si>
  <si>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</si>
  <si>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</si>
  <si>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</si>
  <si>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</si>
  <si>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</si>
  <si>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</si>
  <si>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</si>
  <si>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</si>
  <si>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</si>
  <si>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</si>
  <si>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</si>
  <si>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</si>
  <si>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</si>
  <si>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</si>
  <si>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</si>
  <si>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</si>
  <si>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</si>
  <si>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</si>
  <si>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</si>
  <si>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</si>
  <si>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</si>
  <si>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</si>
  <si>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</si>
  <si>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</si>
  <si>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</si>
  <si>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</si>
  <si>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</si>
  <si>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</si>
  <si>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</si>
  <si>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</si>
  <si>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</si>
  <si>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</si>
  <si>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</si>
  <si>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</si>
  <si>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</si>
  <si>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</si>
  <si>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</si>
  <si>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</si>
  <si>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</si>
  <si>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</si>
  <si>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</si>
  <si>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</si>
  <si>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</si>
  <si>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</si>
  <si>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</si>
  <si>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</si>
  <si>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</si>
  <si>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</si>
  <si>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</si>
  <si>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</si>
  <si>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</si>
  <si>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</si>
  <si>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</si>
  <si>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</si>
  <si>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</si>
  <si>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</si>
  <si>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</si>
  <si>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</si>
  <si>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</si>
  <si>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</si>
  <si>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</si>
  <si>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</si>
  <si>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</si>
  <si>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</si>
  <si>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</si>
  <si>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</si>
  <si>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</si>
  <si>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</si>
  <si>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</si>
  <si>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</si>
  <si>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</si>
  <si>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</si>
  <si>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</si>
  <si>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</si>
  <si>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</si>
  <si>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</si>
  <si>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</si>
  <si>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</si>
  <si>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</si>
  <si>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</si>
  <si>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</si>
  <si>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</si>
  <si>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</si>
  <si>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</si>
  <si>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</si>
  <si>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</si>
  <si>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</si>
  <si>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</si>
  <si>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</si>
  <si>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</si>
  <si>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</si>
  <si>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</si>
  <si>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</si>
  <si>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</si>
  <si>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</si>
  <si>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</si>
  <si>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</si>
  <si>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</si>
  <si>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</si>
  <si>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</si>
  <si>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</si>
  <si>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</si>
  <si>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</si>
  <si>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</si>
  <si>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</si>
  <si>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</si>
  <si>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</si>
  <si>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</si>
  <si>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</si>
  <si>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</si>
  <si>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</si>
  <si>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</si>
  <si>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</si>
  <si>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</si>
  <si>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</si>
  <si>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</si>
  <si>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</si>
  <si>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</si>
  <si>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</si>
  <si>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</si>
  <si>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</si>
  <si>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</si>
  <si>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</si>
  <si>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</si>
  <si>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</si>
  <si>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</si>
  <si>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</si>
  <si>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</si>
  <si>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</si>
  <si>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</si>
  <si>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</si>
  <si>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</si>
  <si>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</si>
  <si>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</si>
  <si>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</si>
  <si>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</si>
  <si>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</si>
  <si>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</si>
  <si>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</si>
  <si>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</si>
  <si>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</si>
  <si>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</si>
  <si>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</si>
  <si>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</si>
  <si>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</si>
  <si>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</si>
  <si>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</si>
  <si>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</si>
  <si>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</si>
  <si>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</si>
  <si>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</si>
  <si>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</si>
  <si>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</si>
  <si>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</si>
  <si>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</si>
  <si>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</si>
  <si>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</si>
  <si>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</si>
  <si>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</si>
  <si>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</si>
  <si>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</si>
  <si>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</si>
  <si>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</si>
  <si>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</si>
  <si>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</si>
  <si>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</si>
  <si>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</si>
  <si>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</si>
  <si>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</si>
  <si>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</si>
  <si>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</si>
  <si>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</si>
  <si>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</si>
  <si>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</si>
  <si>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</si>
  <si>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</si>
  <si>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</si>
  <si>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</si>
  <si>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</si>
  <si>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</si>
  <si>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</si>
  <si>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</si>
  <si>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</si>
  <si>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</si>
  <si>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</si>
  <si>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</si>
  <si>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</si>
  <si>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</si>
  <si>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</si>
  <si>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</si>
  <si>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</si>
  <si>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</si>
  <si>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</si>
  <si>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</si>
  <si>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</si>
  <si>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</si>
  <si>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</si>
  <si>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</si>
  <si>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</si>
  <si>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</si>
  <si>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</si>
  <si>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</si>
  <si>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</si>
  <si>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</si>
  <si>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</si>
  <si>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</si>
  <si>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</si>
  <si>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</si>
  <si>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</si>
  <si>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</si>
  <si>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</si>
  <si>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</si>
  <si>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</si>
  <si>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</si>
  <si>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</si>
  <si>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</si>
  <si>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</si>
  <si>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</si>
  <si>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</si>
  <si>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</si>
  <si>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</si>
  <si>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</si>
  <si>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</si>
  <si>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</si>
  <si>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</si>
  <si>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</si>
  <si>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</si>
  <si>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</si>
  <si>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</si>
  <si>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</si>
  <si>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</si>
  <si>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</si>
  <si>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</si>
  <si>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</si>
  <si>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</si>
  <si>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</si>
  <si>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</si>
  <si>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</si>
  <si>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</si>
  <si>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</si>
  <si>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</si>
  <si>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</si>
  <si>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</si>
  <si>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</si>
  <si>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</si>
  <si>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</si>
  <si>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</si>
  <si>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</si>
  <si>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</si>
  <si>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</si>
  <si>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</si>
  <si>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</si>
  <si>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</si>
  <si>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</si>
  <si>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</si>
  <si>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</si>
  <si>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</si>
  <si>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</si>
  <si>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</si>
  <si>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</si>
  <si>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</si>
  <si>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</si>
  <si>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</si>
  <si>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</si>
  <si>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</si>
  <si>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</si>
  <si>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</si>
  <si>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</si>
  <si>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</si>
  <si>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</si>
  <si>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</si>
  <si>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</si>
  <si>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</si>
  <si>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</si>
  <si>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</si>
  <si>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</si>
  <si>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</si>
  <si>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</si>
  <si>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</si>
  <si>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</si>
  <si>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</si>
  <si>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</si>
  <si>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</si>
  <si>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</si>
  <si>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</si>
  <si>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</si>
  <si>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</si>
  <si>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</si>
  <si>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</si>
  <si>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</si>
  <si>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</si>
  <si>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</si>
  <si>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</si>
  <si>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</si>
  <si>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</si>
  <si>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</si>
  <si>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</si>
  <si>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</si>
  <si>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</si>
  <si>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</si>
  <si>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</si>
  <si>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</si>
  <si>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</si>
  <si>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</si>
  <si>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</si>
  <si>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</si>
  <si>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</si>
  <si>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</si>
  <si>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</si>
  <si>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</si>
  <si>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</si>
  <si>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</si>
  <si>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</si>
  <si>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</si>
  <si>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</si>
  <si>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</si>
  <si>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</si>
  <si>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</si>
  <si>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</si>
  <si>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</si>
  <si>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</si>
  <si>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</si>
  <si>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</si>
  <si>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</si>
  <si>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</si>
  <si>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</si>
  <si>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</si>
  <si>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</si>
  <si>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</si>
  <si>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</si>
  <si>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</si>
  <si>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</si>
  <si>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</si>
  <si>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</si>
  <si>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</si>
  <si>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</si>
  <si>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</si>
  <si>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</si>
  <si>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</si>
  <si>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</si>
  <si>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</si>
  <si>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</si>
  <si>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</si>
  <si>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</si>
  <si>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</si>
  <si>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</si>
  <si>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</si>
  <si>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</si>
  <si>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</si>
  <si>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</si>
  <si>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</si>
  <si>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</si>
  <si>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</si>
  <si>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</si>
  <si>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</si>
  <si>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</si>
  <si>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</si>
  <si>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</si>
  <si>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</si>
  <si>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</si>
  <si>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</si>
  <si>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</si>
  <si>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</si>
  <si>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</si>
  <si>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</si>
  <si>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</si>
  <si>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</si>
  <si>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</si>
  <si>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</si>
  <si>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</si>
  <si>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</si>
  <si>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</si>
  <si>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</si>
  <si>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</si>
  <si>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</si>
  <si>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</si>
  <si>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</si>
  <si>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</si>
  <si>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</si>
  <si>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</si>
  <si>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</si>
  <si>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</si>
  <si>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</si>
  <si>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</si>
  <si>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</si>
  <si>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</si>
  <si>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</si>
  <si>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</si>
  <si>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</si>
  <si>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</si>
  <si>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</si>
  <si>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</si>
  <si>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</si>
  <si>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</si>
  <si>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</si>
  <si>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</si>
  <si>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</si>
  <si>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</si>
  <si>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</si>
  <si>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</si>
  <si>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</si>
  <si>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</si>
  <si>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</si>
  <si>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</si>
  <si>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</si>
  <si>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</si>
  <si>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</si>
  <si>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</si>
  <si>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</si>
  <si>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</si>
  <si>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</si>
  <si>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</si>
  <si>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</si>
  <si>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</si>
  <si>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</si>
  <si>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</si>
  <si>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</si>
  <si>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</si>
  <si>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</si>
  <si>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</si>
  <si>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</si>
  <si>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</si>
  <si>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</si>
  <si>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</si>
  <si>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</si>
  <si>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</si>
  <si>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</si>
  <si>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</si>
  <si>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</si>
  <si>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</si>
  <si>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</si>
  <si>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</si>
  <si>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</si>
  <si>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</si>
  <si>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</si>
  <si>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</si>
  <si>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</si>
  <si>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</si>
  <si>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</si>
  <si>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</si>
  <si>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</si>
  <si>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</si>
  <si>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</si>
  <si>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</si>
  <si>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</si>
  <si>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</si>
  <si>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</si>
  <si>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</si>
  <si>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</si>
  <si>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</si>
  <si>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</si>
  <si>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</si>
  <si>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</si>
  <si>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</si>
  <si>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</si>
  <si>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</si>
  <si>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</si>
  <si>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</si>
  <si>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</si>
  <si>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</si>
  <si>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</si>
  <si>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</si>
  <si>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</si>
  <si>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</si>
  <si>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</si>
  <si>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</si>
  <si>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</si>
  <si>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</si>
  <si>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</si>
  <si>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</si>
  <si>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</si>
  <si>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</si>
  <si>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</si>
  <si>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</si>
  <si>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</si>
  <si>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</si>
  <si>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</si>
  <si>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</si>
  <si>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</si>
  <si>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</si>
  <si>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</si>
  <si>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</si>
  <si>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</si>
  <si>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</si>
  <si>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</si>
  <si>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</si>
  <si>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</si>
  <si>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</si>
  <si>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</si>
  <si>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</si>
  <si>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</si>
  <si>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</si>
  <si>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</si>
  <si>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</si>
  <si>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</si>
  <si>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</si>
  <si>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</si>
  <si>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</si>
  <si>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</si>
  <si>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</si>
  <si>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</si>
  <si>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</si>
  <si>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</si>
  <si>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</si>
  <si>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</si>
  <si>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</si>
  <si>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</si>
  <si>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</si>
  <si>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</si>
  <si>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</si>
  <si>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</si>
  <si>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</si>
  <si>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</si>
  <si>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</si>
  <si>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</si>
  <si>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</si>
  <si>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</si>
  <si>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</si>
  <si>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</si>
  <si>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</si>
  <si>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</si>
  <si>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</si>
  <si>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</si>
  <si>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</si>
  <si>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</si>
  <si>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</si>
  <si>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</si>
  <si>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</si>
  <si>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</si>
  <si>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</si>
  <si>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</si>
  <si>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</si>
  <si>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</si>
  <si>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</si>
  <si>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</si>
  <si>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</si>
  <si>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</si>
  <si>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</si>
  <si>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</si>
  <si>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</si>
  <si>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</si>
  <si>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</si>
  <si>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</si>
  <si>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</si>
  <si>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</si>
  <si>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</si>
  <si>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</si>
  <si>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</si>
  <si>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</si>
  <si>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</si>
  <si>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</si>
  <si>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</si>
  <si>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</si>
  <si>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</si>
  <si>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</si>
  <si>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</si>
  <si>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</si>
  <si>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</si>
  <si>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</si>
  <si>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</si>
  <si>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</si>
  <si>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</si>
  <si>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</si>
  <si>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</si>
  <si>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</si>
  <si>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</si>
  <si>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</si>
  <si>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</si>
  <si>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</si>
  <si>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</si>
  <si>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</si>
  <si>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</si>
  <si>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</si>
  <si>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</si>
  <si>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</si>
  <si>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</si>
  <si>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</si>
  <si>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</si>
  <si>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</si>
  <si>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</si>
  <si>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</si>
  <si>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</si>
  <si>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</si>
  <si>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</si>
  <si>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</si>
  <si>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</si>
  <si>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</si>
  <si>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</si>
  <si>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</si>
  <si>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</si>
  <si>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</si>
  <si>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</si>
  <si>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</si>
  <si>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</si>
  <si>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</si>
  <si>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</si>
  <si>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</si>
  <si>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</si>
  <si>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</si>
  <si>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</si>
  <si>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</si>
  <si>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</si>
  <si>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</si>
  <si>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</si>
  <si>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</si>
  <si>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</si>
  <si>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</si>
  <si>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</si>
  <si>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</si>
  <si>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</si>
  <si>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</si>
  <si>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</si>
  <si>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</si>
  <si>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</si>
  <si>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</si>
  <si>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</si>
  <si>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</si>
  <si>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</si>
  <si>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</si>
  <si>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</si>
  <si>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</si>
  <si>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</si>
  <si>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</si>
  <si>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</si>
  <si>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</si>
  <si>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</si>
  <si>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</si>
  <si>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</si>
  <si>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</si>
  <si>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</si>
  <si>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</si>
  <si>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</si>
  <si>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</si>
  <si>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</si>
  <si>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</si>
  <si>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</si>
  <si>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</si>
  <si>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</si>
  <si>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</si>
  <si>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</si>
  <si>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</si>
  <si>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</si>
  <si>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</si>
  <si>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</si>
  <si>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</si>
  <si>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</si>
  <si>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</si>
  <si>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</si>
  <si>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</si>
  <si>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</si>
  <si>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</si>
  <si>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</si>
  <si>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</si>
  <si>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</si>
  <si>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</si>
  <si>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</si>
  <si>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</si>
  <si>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</si>
  <si>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</si>
  <si>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</si>
  <si>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</si>
  <si>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</si>
  <si>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</si>
  <si>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</si>
  <si>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</si>
  <si>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</si>
  <si>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</si>
  <si>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</si>
  <si>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</si>
  <si>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</si>
  <si>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</si>
  <si>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</si>
  <si>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</si>
  <si>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</si>
  <si>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</si>
  <si>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</si>
  <si>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</si>
  <si>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</si>
  <si>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</si>
  <si>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</si>
  <si>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</si>
  <si>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</si>
  <si>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</si>
  <si>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</si>
  <si>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</si>
  <si>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</si>
  <si>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</si>
  <si>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</si>
  <si>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</si>
  <si>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</si>
  <si>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</si>
  <si>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</si>
  <si>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</si>
  <si>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</si>
  <si>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</si>
  <si>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</si>
  <si>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</si>
  <si>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</si>
  <si>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</si>
  <si>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</si>
  <si>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</si>
  <si>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</si>
  <si>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</si>
  <si>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</si>
  <si>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</si>
  <si>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</si>
  <si>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</si>
  <si>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</si>
  <si>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</si>
  <si>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</si>
  <si>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</si>
  <si>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</si>
  <si>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</si>
  <si>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</si>
  <si>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</si>
  <si>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</si>
  <si>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</si>
  <si>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</si>
  <si>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</si>
  <si>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</si>
  <si>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</si>
  <si>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</si>
  <si>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</si>
  <si>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</si>
  <si>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</si>
  <si>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</si>
  <si>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</si>
  <si>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</si>
  <si>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</si>
  <si>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</si>
  <si>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</si>
  <si>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</si>
  <si>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</si>
  <si>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</si>
  <si>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</si>
  <si>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</si>
  <si>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</si>
  <si>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</si>
  <si>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</si>
  <si>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</si>
  <si>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</si>
  <si>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</si>
  <si>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</si>
  <si>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</si>
  <si>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</si>
  <si>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</si>
  <si>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</si>
  <si>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</si>
  <si>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</si>
  <si>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</si>
  <si>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</si>
  <si>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</si>
  <si>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</si>
  <si>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</si>
  <si>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</si>
  <si>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</si>
  <si>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</si>
  <si>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</si>
  <si>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</si>
  <si>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</si>
  <si>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</si>
  <si>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</si>
  <si>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</si>
  <si>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</si>
  <si>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</si>
  <si>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</si>
  <si>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</si>
  <si>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</si>
  <si>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</si>
  <si>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</si>
  <si>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</si>
  <si>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</si>
  <si>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</si>
  <si>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</si>
  <si>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</si>
  <si>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</si>
  <si>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</si>
  <si>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</si>
  <si>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</si>
  <si>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</si>
  <si>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</si>
  <si>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</si>
  <si>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</si>
  <si>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</si>
  <si>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</si>
  <si>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</si>
  <si>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</si>
  <si>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</si>
  <si>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</si>
  <si>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</si>
  <si>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</si>
  <si>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</si>
  <si>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</si>
  <si>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</si>
  <si>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</si>
  <si>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</si>
  <si>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</si>
  <si>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</si>
  <si>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</si>
  <si>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</si>
  <si>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</si>
  <si>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</si>
  <si>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</si>
  <si>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</si>
  <si>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</si>
  <si>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</si>
  <si>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</si>
  <si>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</si>
  <si>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</si>
  <si>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</si>
  <si>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</si>
  <si>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</si>
  <si>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</si>
  <si>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</si>
  <si>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</si>
  <si>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</si>
  <si>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</si>
  <si>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</si>
  <si>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</si>
  <si>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</si>
  <si>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</si>
  <si>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</si>
  <si>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</si>
  <si>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</si>
  <si>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</si>
  <si>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</si>
  <si>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</si>
  <si>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</si>
  <si>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</si>
  <si>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</si>
  <si>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</si>
  <si>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</si>
  <si>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</si>
  <si>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</si>
  <si>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</si>
  <si>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</si>
  <si>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</si>
  <si>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</si>
  <si>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</si>
  <si>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</si>
  <si>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</si>
  <si>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</si>
  <si>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</si>
  <si>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</si>
  <si>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</si>
  <si>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</si>
  <si>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</si>
  <si>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</si>
  <si>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</si>
  <si>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</si>
  <si>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</si>
  <si>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</si>
  <si>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</si>
  <si>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</si>
  <si>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</si>
  <si>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</si>
  <si>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</si>
  <si>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</si>
  <si>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</si>
  <si>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</si>
  <si>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</si>
  <si>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</si>
  <si>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</si>
  <si>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</si>
  <si>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</si>
  <si>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</si>
  <si>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</si>
  <si>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</si>
  <si>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</si>
  <si>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</si>
  <si>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</si>
  <si>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</si>
  <si>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</si>
  <si>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</si>
  <si>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</si>
  <si>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</si>
  <si>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</si>
  <si>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</si>
  <si>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</si>
  <si>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</si>
  <si>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</si>
  <si>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</si>
  <si>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</si>
  <si>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</si>
  <si>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</si>
  <si>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</si>
  <si>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</si>
  <si>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</si>
  <si>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</si>
  <si>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</si>
  <si>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</si>
  <si>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</si>
  <si>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</si>
  <si>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</si>
  <si>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</si>
  <si>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</si>
  <si>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</si>
  <si>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</si>
  <si>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</si>
  <si>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</si>
  <si>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</si>
  <si>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</si>
  <si>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</si>
  <si>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</si>
  <si>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</si>
  <si>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</si>
  <si>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</si>
  <si>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</si>
  <si>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</si>
  <si>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</si>
  <si>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</si>
  <si>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</si>
  <si>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</si>
  <si>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</si>
  <si>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</si>
  <si>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</si>
  <si>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</si>
  <si>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</si>
  <si>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</si>
  <si>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</si>
  <si>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</si>
  <si>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</si>
  <si>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</si>
  <si>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</si>
  <si>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</si>
  <si>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</si>
  <si>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</si>
  <si>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</si>
  <si>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</si>
  <si>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</si>
  <si>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</si>
  <si>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</si>
  <si>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</si>
  <si>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</si>
  <si>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</si>
  <si>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</si>
  <si>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</si>
  <si>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</si>
  <si>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</si>
  <si>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</si>
  <si>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</si>
  <si>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</si>
  <si>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</si>
  <si>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</si>
  <si>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</si>
  <si>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</si>
  <si>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</si>
  <si>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</si>
  <si>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</si>
  <si>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</si>
  <si>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</si>
  <si>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</si>
  <si>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</si>
  <si>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</si>
  <si>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</si>
  <si>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</si>
  <si>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</si>
  <si>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</si>
  <si>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</si>
  <si>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</si>
  <si>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</si>
  <si>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</si>
  <si>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</si>
  <si>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</si>
  <si>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</si>
  <si>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</si>
  <si>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</si>
  <si>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</si>
  <si>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</si>
  <si>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</si>
  <si>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</si>
  <si>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</si>
  <si>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</si>
  <si>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</si>
  <si>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</si>
  <si>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</si>
  <si>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</si>
  <si>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</si>
  <si>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</si>
  <si>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</si>
  <si>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</si>
  <si>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</si>
  <si>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</si>
  <si>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</si>
  <si>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</si>
  <si>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</si>
  <si>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</si>
  <si>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</si>
  <si>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</si>
  <si>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</si>
  <si>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</si>
  <si>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</si>
  <si>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</si>
  <si>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</si>
  <si>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</si>
  <si>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</si>
  <si>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</si>
  <si>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</si>
  <si>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</si>
  <si>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</si>
  <si>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</si>
  <si>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</si>
  <si>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</si>
  <si>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</si>
  <si>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</si>
  <si>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</si>
  <si>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</si>
  <si>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</si>
  <si>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</si>
  <si>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</si>
  <si>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</si>
  <si>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</si>
  <si>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</si>
  <si>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</si>
  <si>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</si>
  <si>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</si>
  <si>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</si>
  <si>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</si>
  <si>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</si>
  <si>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</si>
  <si>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</si>
  <si>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</si>
  <si>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</si>
  <si>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</si>
  <si>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</si>
  <si>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</si>
  <si>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</si>
  <si>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</si>
  <si>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</si>
  <si>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</si>
  <si>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</si>
  <si>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</si>
  <si>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</si>
  <si>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</si>
  <si>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</si>
  <si>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</si>
  <si>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</si>
  <si>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</si>
  <si>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</si>
  <si>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</si>
  <si>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</si>
  <si>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</si>
  <si>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</si>
  <si>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</si>
  <si>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</si>
  <si>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</si>
  <si>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</si>
  <si>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</si>
  <si>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</si>
  <si>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</si>
  <si>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</si>
  <si>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</si>
  <si>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</si>
  <si>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</si>
  <si>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</si>
  <si>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</si>
  <si>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</si>
  <si>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</si>
  <si>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</si>
  <si>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</si>
  <si>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</si>
  <si>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</si>
  <si>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</si>
  <si>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</si>
  <si>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</si>
  <si>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</si>
  <si>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</si>
  <si>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</si>
  <si>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</si>
  <si>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</si>
  <si>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</si>
  <si>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</si>
  <si>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</si>
  <si>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</si>
  <si>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</si>
  <si>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</si>
  <si>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</si>
  <si>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</si>
  <si>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</si>
  <si>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</si>
  <si>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</si>
  <si>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</si>
  <si>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</si>
  <si>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</si>
  <si>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</si>
  <si>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</si>
  <si>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</si>
  <si>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</si>
  <si>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</si>
  <si>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</si>
  <si>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</si>
  <si>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</si>
  <si>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</si>
  <si>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</si>
  <si>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</si>
  <si>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</si>
  <si>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</si>
  <si>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</si>
  <si>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</si>
  <si>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</si>
  <si>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</si>
  <si>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</si>
  <si>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</si>
  <si>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</si>
  <si>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</si>
  <si>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</si>
  <si>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</si>
  <si>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</si>
  <si>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</si>
  <si>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</si>
  <si>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</si>
  <si>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</si>
  <si>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</si>
  <si>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</si>
  <si>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</si>
  <si>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</si>
  <si>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</si>
  <si>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</si>
  <si>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</si>
  <si>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</si>
  <si>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</si>
  <si>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</si>
  <si>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</si>
  <si>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</si>
  <si>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</si>
  <si>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</si>
  <si>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</si>
  <si>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</si>
  <si>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</si>
  <si>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</si>
  <si>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</si>
  <si>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</si>
  <si>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</si>
  <si>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</si>
  <si>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</si>
  <si>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</si>
  <si>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</si>
  <si>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</si>
  <si>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</si>
  <si>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</si>
  <si>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</si>
  <si>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</si>
  <si>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</si>
  <si>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</si>
  <si>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</si>
  <si>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</si>
  <si>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</si>
  <si>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</si>
  <si>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</si>
  <si>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</si>
  <si>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</si>
  <si>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</si>
  <si>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</si>
  <si>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</si>
  <si>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</si>
  <si>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</si>
  <si>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</si>
  <si>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</si>
  <si>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</si>
  <si>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</si>
  <si>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</si>
  <si>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</si>
  <si>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</si>
  <si>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</si>
  <si>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</si>
  <si>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</si>
  <si>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</si>
  <si>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</si>
  <si>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</si>
  <si>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</si>
  <si>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</si>
  <si>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</si>
  <si>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</si>
  <si>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</si>
  <si>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</si>
  <si>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</si>
  <si>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</si>
  <si>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</si>
  <si>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</si>
  <si>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</si>
  <si>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</si>
  <si>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</si>
  <si>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</si>
  <si>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</si>
  <si>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</si>
  <si>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</si>
  <si>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</si>
  <si>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</si>
  <si>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</si>
  <si>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</si>
  <si>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</si>
  <si>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</si>
  <si>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</si>
  <si>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</si>
  <si>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</si>
  <si>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</si>
  <si>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</si>
  <si>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</si>
  <si>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</si>
  <si>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</si>
  <si>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</si>
  <si>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</si>
  <si>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</si>
  <si>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</si>
  <si>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</si>
  <si>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</si>
  <si>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</si>
  <si>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</si>
  <si>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</si>
  <si>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</si>
  <si>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</si>
  <si>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</si>
  <si>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</si>
  <si>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</si>
  <si>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</si>
  <si>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</si>
  <si>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</si>
  <si>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</si>
  <si>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</si>
  <si>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</si>
  <si>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</si>
  <si>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</si>
  <si>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</si>
  <si>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</si>
  <si>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</si>
  <si>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</si>
  <si>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</si>
  <si>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</si>
  <si>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</si>
  <si>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</si>
  <si>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</si>
  <si>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</si>
  <si>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</si>
  <si>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</si>
  <si>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</si>
  <si>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</si>
  <si>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</si>
  <si>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</si>
  <si>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</si>
  <si>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</si>
  <si>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</si>
  <si>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</si>
  <si>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</si>
  <si>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</si>
  <si>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</si>
  <si>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</si>
  <si>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</si>
  <si>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</si>
  <si>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</si>
  <si>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</si>
  <si>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</si>
  <si>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</si>
  <si>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</si>
  <si>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</si>
  <si>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</si>
  <si>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</si>
  <si>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</si>
  <si>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</si>
  <si>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</si>
  <si>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</si>
  <si>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</si>
  <si>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</si>
  <si>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</si>
  <si>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</si>
  <si>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</si>
  <si>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</si>
  <si>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</si>
  <si>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</si>
  <si>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</si>
  <si>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</si>
  <si>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</si>
  <si>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</si>
  <si>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</si>
  <si>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</si>
  <si>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</si>
  <si>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</si>
  <si>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</si>
  <si>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</si>
  <si>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</si>
  <si>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</si>
  <si>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</si>
  <si>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</si>
  <si>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</si>
  <si>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</si>
  <si>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</si>
  <si>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</si>
  <si>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</si>
  <si>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</si>
  <si>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</si>
  <si>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</si>
  <si>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</si>
  <si>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</si>
  <si>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</si>
  <si>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</si>
  <si>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</si>
  <si>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</si>
  <si>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</si>
  <si>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</si>
  <si>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</si>
  <si>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</si>
  <si>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</si>
  <si>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</si>
  <si>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</si>
  <si>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</si>
  <si>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</si>
  <si>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</si>
  <si>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</si>
  <si>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</si>
  <si>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</si>
  <si>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</si>
  <si>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</si>
  <si>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</si>
  <si>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</si>
  <si>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</si>
  <si>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</si>
  <si>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</si>
  <si>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</si>
  <si>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</si>
  <si>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</si>
  <si>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</si>
  <si>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</si>
  <si>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</si>
  <si>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</si>
  <si>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</si>
  <si>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</si>
  <si>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</si>
  <si>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</si>
  <si>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</si>
  <si>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</si>
  <si>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</si>
  <si>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</si>
  <si>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</si>
  <si>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</si>
  <si>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</si>
  <si>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</si>
  <si>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</si>
  <si>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</si>
  <si>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</si>
  <si>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</si>
  <si>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</si>
  <si>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</si>
  <si>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</si>
  <si>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</si>
  <si>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</si>
  <si>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</si>
  <si>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</si>
  <si>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</si>
  <si>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</si>
  <si>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</si>
  <si>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</si>
  <si>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</si>
  <si>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</si>
  <si>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</si>
  <si>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</si>
  <si>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</si>
  <si>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</si>
  <si>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</si>
  <si>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</si>
  <si>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</si>
  <si>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</si>
  <si>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</si>
  <si>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</si>
  <si>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</si>
  <si>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</si>
  <si>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</si>
  <si>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</si>
  <si>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</si>
  <si>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</si>
  <si>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</si>
  <si>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</si>
  <si>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</si>
  <si>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</si>
  <si>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</si>
  <si>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</si>
  <si>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</si>
  <si>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</si>
  <si>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</si>
  <si>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</si>
  <si>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</si>
  <si>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</si>
  <si>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</si>
  <si>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</si>
  <si>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</si>
  <si>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</si>
  <si>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</si>
  <si>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</si>
  <si>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</si>
  <si>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</si>
  <si>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</si>
  <si>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</si>
  <si>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</si>
  <si>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</si>
  <si>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</si>
  <si>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</si>
  <si>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</si>
  <si>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</si>
  <si>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</si>
  <si>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</si>
  <si>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</si>
  <si>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</si>
  <si>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</si>
  <si>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</si>
  <si>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</si>
  <si>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</si>
  <si>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</si>
  <si>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</si>
  <si>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</si>
  <si>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</si>
  <si>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</si>
  <si>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</si>
  <si>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</si>
  <si>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</si>
  <si>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</si>
  <si>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</si>
  <si>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</si>
  <si>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</si>
  <si>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</si>
  <si>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</si>
  <si>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</si>
  <si>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</si>
  <si>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</si>
  <si>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</si>
  <si>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</si>
  <si>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</si>
  <si>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</si>
  <si>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</si>
  <si>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</si>
  <si>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</si>
  <si>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</si>
  <si>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</si>
  <si>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</si>
  <si>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</si>
  <si>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</si>
  <si>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</si>
  <si>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</si>
  <si>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</si>
  <si>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</si>
  <si>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</si>
  <si>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</si>
  <si>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</si>
  <si>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</si>
  <si>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</si>
  <si>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</si>
  <si>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</si>
  <si>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</si>
  <si>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</si>
  <si>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</si>
  <si>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</si>
  <si>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</si>
  <si>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</si>
  <si>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</si>
  <si>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</si>
  <si>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</si>
  <si>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</si>
  <si>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</si>
  <si>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</si>
  <si>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</si>
  <si>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</si>
  <si>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</si>
  <si>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</si>
  <si>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</si>
  <si>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</si>
  <si>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</si>
  <si>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</si>
  <si>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</si>
  <si>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</si>
  <si>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</si>
  <si>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</si>
  <si>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</si>
  <si>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</si>
  <si>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</si>
  <si>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</si>
  <si>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</si>
  <si>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</si>
  <si>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</si>
  <si>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</si>
  <si>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</si>
  <si>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</si>
  <si>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</si>
  <si>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</si>
  <si>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</si>
  <si>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</si>
  <si>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</si>
  <si>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</si>
  <si>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</si>
  <si>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</si>
  <si>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</si>
  <si>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</si>
  <si>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</si>
  <si>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</si>
  <si>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</si>
  <si>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</si>
  <si>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</si>
  <si>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</si>
  <si>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</si>
  <si>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</si>
  <si>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</si>
  <si>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</si>
  <si>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</si>
  <si>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</si>
  <si>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</si>
  <si>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</si>
  <si>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</si>
  <si>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</si>
  <si>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</si>
  <si>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</si>
  <si>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</si>
  <si>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</si>
  <si>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</si>
  <si>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</si>
  <si>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</si>
  <si>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</si>
  <si>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</si>
  <si>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</si>
  <si>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</si>
  <si>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</si>
  <si>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</si>
  <si>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</si>
  <si>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</si>
  <si>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</si>
  <si>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</si>
  <si>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</si>
  <si>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</si>
  <si>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</si>
  <si>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</si>
  <si>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</si>
  <si>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</si>
  <si>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</si>
  <si>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</si>
  <si>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</si>
  <si>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</si>
  <si>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</si>
  <si>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</si>
  <si>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</si>
  <si>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</si>
  <si>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</si>
  <si>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</si>
  <si>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</si>
  <si>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</si>
  <si>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</si>
  <si>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</si>
  <si>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</si>
  <si>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</si>
  <si>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</si>
  <si>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</si>
  <si>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</si>
  <si>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</si>
  <si>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</si>
  <si>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</si>
  <si>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</si>
  <si>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</si>
  <si>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</si>
  <si>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</si>
  <si>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</si>
  <si>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</si>
  <si>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</si>
  <si>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</si>
  <si>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</si>
  <si>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</si>
  <si>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</si>
  <si>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</si>
  <si>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</si>
  <si>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</si>
  <si>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</si>
  <si>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</si>
  <si>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</si>
  <si>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</si>
  <si>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</si>
  <si>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</si>
  <si>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</si>
  <si>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</si>
  <si>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</si>
  <si>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</si>
  <si>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</si>
  <si>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</si>
  <si>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</si>
  <si>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</si>
  <si>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</si>
  <si>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</si>
  <si>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</si>
  <si>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</si>
  <si>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</si>
  <si>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</si>
  <si>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</si>
  <si>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</si>
  <si>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</si>
  <si>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</si>
  <si>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</si>
  <si>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</si>
  <si>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</si>
  <si>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</si>
  <si>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</si>
  <si>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</si>
  <si>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</si>
  <si>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</si>
  <si>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</si>
  <si>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</si>
  <si>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</si>
  <si>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</si>
  <si>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</si>
  <si>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</si>
  <si>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</si>
  <si>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</si>
  <si>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</si>
  <si>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</si>
  <si>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</si>
  <si>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</si>
  <si>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</si>
  <si>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</si>
  <si>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</si>
  <si>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</si>
  <si>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</si>
  <si>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</si>
  <si>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</si>
  <si>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</si>
  <si>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</si>
  <si>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</si>
  <si>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</si>
  <si>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</si>
  <si>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</si>
  <si>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</si>
  <si>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</si>
  <si>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</si>
  <si>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</si>
  <si>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</si>
  <si>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</si>
  <si>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</si>
  <si>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</si>
  <si>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</si>
  <si>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</si>
  <si>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</si>
  <si>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</si>
  <si>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</si>
  <si>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</si>
  <si>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</si>
  <si>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</si>
  <si>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</si>
  <si>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</si>
  <si>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</si>
  <si>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</si>
  <si>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</si>
  <si>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</si>
  <si>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</si>
  <si>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</si>
  <si>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</si>
  <si>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</si>
  <si>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</si>
  <si>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</si>
  <si>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</si>
  <si>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</si>
  <si>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</si>
  <si>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</si>
  <si>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</si>
  <si>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</si>
  <si>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</si>
  <si>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</si>
  <si>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</si>
  <si>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</si>
  <si>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</si>
  <si>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</si>
  <si>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</si>
  <si>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</si>
  <si>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</si>
  <si>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</si>
  <si>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</si>
  <si>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</si>
  <si>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</si>
  <si>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</si>
  <si>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</si>
  <si>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</si>
  <si>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</si>
  <si>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</si>
  <si>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</si>
  <si>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</si>
  <si>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</si>
  <si>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</si>
  <si>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</si>
  <si>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</si>
  <si>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</si>
  <si>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</si>
  <si>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</si>
  <si>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</si>
  <si>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</si>
  <si>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</si>
  <si>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</si>
  <si>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</si>
  <si>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</si>
  <si>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</si>
  <si>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</si>
  <si>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</si>
  <si>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</si>
  <si>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</si>
  <si>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</si>
  <si>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</si>
  <si>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</si>
  <si>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</si>
  <si>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</si>
  <si>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</si>
  <si>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</si>
  <si>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</si>
  <si>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</si>
  <si>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</si>
  <si>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</si>
  <si>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</si>
  <si>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</si>
  <si>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</si>
  <si>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</si>
  <si>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</si>
  <si>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</si>
  <si>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</si>
  <si>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</si>
  <si>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</si>
  <si>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</si>
  <si>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</si>
  <si>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</si>
  <si>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</si>
  <si>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</si>
  <si>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</si>
  <si>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</si>
  <si>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</si>
  <si>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</si>
  <si>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</si>
  <si>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</si>
  <si>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</si>
  <si>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</si>
  <si>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</si>
  <si>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</si>
  <si>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</si>
  <si>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</si>
  <si>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</si>
  <si>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</si>
  <si>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</si>
  <si>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</si>
  <si>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</si>
  <si>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</si>
  <si>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</si>
  <si>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</si>
  <si>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</si>
  <si>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</si>
  <si>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</si>
  <si>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</si>
  <si>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</si>
  <si>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</si>
  <si>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</si>
  <si>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</si>
  <si>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</si>
  <si>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</si>
  <si>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</si>
  <si>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</si>
  <si>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</si>
  <si>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</si>
  <si>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</si>
  <si>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</si>
  <si>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</si>
  <si>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</si>
  <si>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</si>
  <si>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</si>
  <si>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</si>
  <si>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</si>
  <si>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</si>
  <si>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</si>
  <si>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</si>
  <si>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</si>
  <si>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</si>
  <si>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</si>
  <si>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</si>
  <si>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</si>
  <si>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</si>
  <si>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</si>
  <si>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</si>
  <si>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</si>
  <si>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</si>
  <si>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</si>
  <si>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</si>
  <si>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</si>
  <si>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</si>
  <si>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</si>
  <si>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</si>
  <si>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</si>
  <si>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</si>
  <si>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</si>
  <si>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</si>
  <si>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</si>
  <si>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</si>
  <si>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</si>
  <si>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</si>
  <si>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</si>
  <si>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</si>
  <si>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</si>
  <si>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</si>
  <si>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</si>
  <si>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</si>
  <si>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</si>
  <si>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</si>
  <si>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</si>
  <si>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</si>
  <si>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</si>
  <si>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</si>
  <si>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</si>
  <si>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</si>
  <si>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</si>
  <si>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</si>
  <si>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</si>
  <si>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</si>
  <si>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</si>
  <si>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</si>
  <si>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</si>
  <si>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</si>
  <si>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</si>
  <si>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</si>
  <si>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</si>
  <si>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</si>
  <si>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</si>
  <si>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</si>
  <si>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</si>
  <si>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</si>
  <si>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</si>
  <si>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</si>
  <si>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</si>
  <si>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</si>
  <si>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</si>
  <si>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</si>
  <si>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</si>
  <si>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</si>
  <si>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</si>
  <si>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</si>
  <si>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</si>
  <si>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</si>
  <si>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</si>
  <si>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</si>
  <si>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</si>
  <si>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</si>
  <si>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</si>
  <si>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</si>
  <si>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</si>
  <si>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</si>
  <si>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</si>
  <si>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</si>
  <si>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</si>
  <si>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</si>
  <si>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</si>
  <si>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</si>
  <si>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</si>
  <si>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</si>
  <si>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</si>
  <si>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</si>
  <si>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</si>
  <si>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</si>
  <si>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</si>
  <si>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</si>
  <si>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</si>
  <si>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</si>
  <si>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</si>
  <si>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</si>
  <si>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</si>
  <si>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</si>
  <si>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</si>
  <si>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</si>
  <si>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</si>
  <si>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</si>
  <si>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</si>
  <si>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</si>
  <si>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</si>
  <si>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</si>
  <si>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</si>
  <si>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</si>
  <si>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</si>
  <si>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</si>
  <si>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</si>
  <si>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</si>
  <si>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</si>
  <si>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</si>
  <si>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</si>
  <si>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</si>
  <si>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</si>
  <si>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</si>
  <si>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</si>
  <si>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</si>
  <si>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</si>
  <si>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</si>
  <si>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</si>
  <si>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</si>
  <si>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</si>
  <si>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</si>
  <si>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</si>
  <si>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</si>
  <si>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</si>
  <si>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</si>
  <si>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</si>
  <si>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</si>
  <si>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</si>
  <si>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</si>
  <si>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</si>
  <si>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</si>
  <si>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</si>
  <si>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</si>
  <si>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</si>
  <si>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</si>
  <si>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</si>
  <si>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</si>
  <si>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</si>
  <si>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</si>
  <si>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</si>
  <si>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</si>
  <si>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</si>
  <si>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</si>
  <si>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</si>
  <si>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</si>
  <si>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</si>
  <si>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</si>
  <si>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</si>
  <si>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</si>
  <si>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</si>
  <si>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</si>
  <si>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</si>
  <si>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</si>
  <si>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</si>
  <si>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</si>
  <si>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</si>
  <si>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</si>
  <si>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</si>
  <si>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</si>
  <si>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</si>
  <si>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</si>
  <si>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</si>
  <si>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</si>
  <si>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</si>
  <si>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</si>
  <si>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</si>
  <si>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</si>
  <si>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</si>
  <si>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</si>
  <si>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</si>
  <si>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</si>
  <si>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</si>
  <si>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</si>
  <si>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</si>
  <si>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</si>
  <si>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</si>
  <si>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</si>
  <si>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</si>
  <si>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</si>
  <si>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</si>
  <si>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</si>
  <si>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</si>
  <si>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</si>
  <si>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</si>
  <si>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</si>
  <si>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</si>
  <si>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</si>
  <si>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</si>
  <si>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</si>
  <si>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</si>
  <si>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</si>
  <si>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</si>
  <si>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</si>
  <si>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</si>
  <si>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</si>
  <si>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</si>
  <si>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</si>
  <si>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</si>
  <si>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</si>
  <si>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</si>
  <si>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</si>
  <si>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</si>
  <si>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</si>
  <si>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</si>
  <si>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</si>
  <si>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</si>
  <si>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</si>
  <si>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</si>
  <si>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</si>
  <si>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</si>
  <si>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</si>
  <si>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</si>
  <si>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</si>
  <si>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</si>
  <si>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</si>
  <si>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</si>
  <si>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</si>
  <si>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</si>
  <si>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</si>
  <si>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</si>
  <si>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</si>
  <si>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</si>
  <si>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</si>
  <si>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</si>
  <si>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</si>
  <si>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</si>
  <si>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</si>
  <si>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</si>
  <si>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</si>
  <si>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</si>
  <si>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</si>
  <si>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</si>
  <si>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</si>
  <si>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</si>
  <si>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</si>
  <si>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</si>
  <si>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</si>
  <si>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</si>
  <si>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</si>
  <si>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</si>
  <si>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</si>
  <si>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</si>
  <si>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</si>
  <si>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</si>
  <si>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</si>
  <si>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</si>
  <si>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</si>
  <si>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</si>
  <si>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</si>
  <si>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</si>
  <si>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</si>
  <si>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</si>
  <si>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</si>
  <si>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</si>
  <si>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</si>
  <si>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</si>
  <si>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</si>
  <si>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</si>
  <si>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</si>
  <si>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</si>
  <si>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</si>
  <si>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</si>
  <si>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</si>
  <si>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</si>
  <si>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</si>
  <si>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</si>
  <si>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</si>
  <si>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</si>
  <si>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</si>
  <si>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</si>
  <si>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</si>
  <si>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</si>
  <si>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</si>
  <si>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</si>
  <si>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</si>
  <si>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</si>
  <si>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</si>
  <si>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</si>
  <si>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</si>
  <si>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</si>
  <si>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</si>
  <si>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</si>
  <si>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</si>
  <si>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</si>
  <si>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</si>
  <si>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</si>
  <si>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</si>
  <si>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</si>
  <si>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</si>
  <si>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</si>
  <si>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</si>
  <si>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</si>
  <si>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</si>
  <si>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</si>
  <si>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</si>
  <si>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</si>
  <si>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</si>
  <si>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</si>
  <si>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</si>
  <si>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</si>
  <si>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</si>
  <si>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</si>
  <si>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</si>
  <si>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</si>
  <si>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</si>
  <si>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</si>
  <si>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</si>
  <si>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</si>
  <si>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</si>
  <si>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</si>
  <si>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</si>
  <si>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</si>
  <si>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</si>
  <si>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</si>
  <si>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</si>
  <si>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</si>
  <si>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</si>
  <si>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</si>
  <si>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</si>
  <si>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</si>
  <si>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</si>
  <si>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</si>
  <si>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</si>
  <si>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</si>
  <si>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</si>
  <si>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</si>
  <si>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</si>
  <si>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</si>
  <si>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</si>
  <si>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</si>
  <si>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</si>
  <si>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</si>
  <si>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</si>
  <si>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</si>
  <si>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</si>
  <si>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</si>
  <si>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</si>
  <si>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</si>
  <si>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</si>
  <si>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</si>
  <si>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</si>
  <si>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</si>
  <si>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</si>
  <si>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</si>
  <si>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</si>
  <si>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</si>
  <si>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</si>
  <si>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</si>
  <si>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</si>
  <si>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</si>
  <si>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</si>
  <si>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</si>
  <si>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</si>
  <si>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</si>
  <si>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</si>
  <si>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</si>
  <si>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</si>
  <si>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</si>
  <si>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</si>
  <si>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</si>
  <si>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</si>
  <si>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</si>
  <si>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</si>
  <si>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</si>
  <si>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</si>
  <si>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</si>
  <si>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</si>
  <si>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</si>
  <si>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</si>
  <si>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</si>
  <si>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</si>
  <si>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</si>
  <si>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</si>
  <si>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</si>
  <si>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</si>
  <si>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</si>
  <si>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</si>
  <si>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</si>
  <si>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</si>
  <si>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</si>
  <si>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</si>
  <si>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</si>
  <si>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</si>
  <si>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</si>
  <si>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</si>
  <si>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</si>
  <si>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</si>
  <si>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</si>
  <si>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</si>
  <si>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</si>
  <si>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</si>
  <si>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</si>
  <si>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</si>
  <si>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</si>
  <si>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</si>
  <si>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</si>
  <si>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</si>
  <si>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</si>
  <si>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</si>
  <si>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</si>
  <si>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</si>
  <si>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</si>
  <si>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</si>
  <si>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</si>
  <si>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</si>
  <si>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</si>
  <si>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</si>
  <si>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</si>
  <si>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</si>
  <si>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</si>
  <si>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</si>
  <si>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</si>
  <si>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</si>
  <si>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</si>
  <si>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</si>
  <si>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</si>
  <si>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</si>
  <si>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</si>
  <si>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</si>
  <si>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</si>
  <si>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</si>
  <si>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</si>
  <si>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</si>
  <si>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</si>
  <si>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</si>
  <si>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</si>
  <si>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</si>
  <si>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</si>
  <si>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</si>
  <si>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</si>
  <si>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</si>
  <si>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</si>
  <si>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</si>
  <si>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</si>
  <si>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</si>
  <si>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</si>
  <si>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</si>
  <si>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</si>
  <si>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</si>
  <si>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</si>
  <si>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</si>
  <si>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</si>
  <si>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</si>
  <si>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</si>
  <si>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</si>
  <si>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</si>
  <si>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</si>
  <si>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</si>
  <si>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</si>
  <si>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</si>
  <si>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</si>
  <si>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</si>
  <si>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</si>
  <si>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</si>
  <si>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</si>
  <si>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</si>
  <si>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</si>
  <si>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</si>
  <si>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</si>
  <si>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</si>
  <si>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</si>
  <si>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</si>
  <si>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</si>
  <si>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</si>
  <si>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</si>
  <si>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</si>
  <si>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</si>
  <si>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</si>
  <si>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</si>
  <si>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</si>
  <si>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</si>
  <si>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</si>
  <si>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</si>
  <si>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</si>
  <si>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</si>
  <si>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</si>
  <si>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</si>
  <si>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</si>
  <si>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</si>
  <si>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</si>
  <si>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</si>
  <si>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</si>
  <si>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</si>
  <si>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</si>
  <si>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</si>
  <si>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</si>
  <si>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</si>
  <si>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</si>
  <si>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</si>
  <si>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</si>
  <si>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</si>
  <si>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</si>
  <si>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</si>
  <si>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</si>
  <si>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</si>
  <si>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</si>
  <si>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</si>
  <si>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</si>
  <si>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</si>
  <si>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</si>
  <si>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</si>
  <si>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</si>
  <si>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</si>
  <si>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</si>
  <si>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</si>
  <si>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</si>
  <si>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</si>
  <si>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</si>
  <si>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</si>
  <si>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</si>
  <si>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</si>
  <si>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</si>
  <si>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</si>
  <si>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</si>
  <si>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</si>
  <si>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</si>
  <si>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</si>
  <si>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</si>
  <si>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</si>
  <si>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</si>
  <si>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</si>
  <si>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</si>
  <si>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</si>
  <si>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</si>
  <si>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</si>
  <si>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</si>
  <si>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</si>
  <si>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</si>
  <si>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</si>
  <si>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</si>
  <si>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</si>
  <si>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</si>
  <si>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</si>
  <si>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</si>
  <si>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</si>
  <si>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</si>
  <si>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</si>
  <si>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</si>
  <si>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</si>
  <si>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</si>
  <si>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</si>
  <si>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</si>
  <si>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</si>
  <si>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</si>
  <si>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</si>
  <si>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</si>
  <si>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</si>
  <si>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</si>
  <si>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</si>
  <si>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</si>
  <si>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</si>
  <si>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</si>
  <si>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</si>
  <si>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</si>
  <si>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</si>
  <si>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</si>
  <si>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</si>
  <si>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</si>
  <si>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</si>
  <si>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</si>
  <si>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</si>
  <si>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</si>
  <si>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</si>
  <si>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</si>
  <si>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</si>
  <si>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</si>
  <si>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</si>
  <si>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</si>
  <si>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</si>
  <si>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</si>
  <si>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</si>
  <si>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</si>
  <si>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</si>
  <si>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</si>
  <si>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</si>
  <si>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</si>
  <si>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</si>
  <si>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</si>
  <si>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</si>
  <si>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</si>
  <si>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</si>
  <si>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</si>
  <si>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</si>
  <si>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</si>
  <si>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</si>
  <si>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</si>
  <si>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</si>
  <si>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</si>
  <si>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</si>
  <si>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</si>
  <si>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</si>
  <si>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</si>
  <si>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</si>
  <si>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</si>
  <si>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</si>
  <si>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</si>
  <si>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</si>
  <si>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</si>
  <si>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</si>
  <si>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</si>
  <si>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</si>
  <si>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</si>
  <si>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</si>
  <si>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</si>
  <si>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</si>
  <si>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</si>
  <si>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</si>
  <si>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</si>
  <si>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</si>
  <si>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</si>
  <si>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</si>
  <si>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</si>
  <si>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</si>
  <si>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</si>
  <si>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</si>
  <si>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</si>
  <si>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</si>
  <si>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</si>
  <si>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</si>
  <si>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</si>
  <si>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</si>
  <si>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</si>
  <si>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</si>
  <si>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</si>
  <si>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</si>
  <si>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</si>
  <si>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</si>
  <si>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</si>
  <si>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</si>
  <si>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</si>
  <si>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</si>
  <si>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</si>
  <si>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</si>
  <si>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</si>
  <si>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</si>
  <si>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</si>
  <si>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</si>
  <si>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</si>
  <si>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</si>
  <si>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</si>
  <si>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</si>
  <si>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</si>
  <si>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</si>
  <si>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</si>
  <si>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</si>
  <si>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</si>
  <si>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</si>
  <si>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</si>
  <si>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</si>
  <si>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</si>
  <si>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</si>
  <si>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</si>
  <si>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</si>
  <si>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</si>
  <si>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</si>
  <si>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</si>
  <si>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</si>
  <si>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</si>
  <si>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</si>
  <si>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</si>
  <si>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</si>
  <si>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</si>
  <si>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</si>
  <si>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</si>
  <si>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</si>
  <si>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</si>
  <si>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</si>
  <si>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</si>
  <si>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</si>
  <si>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</si>
  <si>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</si>
  <si>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</si>
  <si>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</si>
  <si>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</si>
  <si>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</si>
  <si>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</si>
  <si>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</si>
  <si>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</si>
  <si>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</si>
  <si>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</si>
  <si>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</si>
  <si>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</si>
  <si>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</si>
  <si>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</si>
  <si>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</si>
  <si>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</si>
  <si>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</si>
  <si>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</si>
  <si>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</si>
  <si>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</si>
  <si>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</si>
  <si>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</si>
  <si>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</si>
  <si>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</si>
  <si>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</si>
  <si>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</si>
  <si>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</si>
  <si>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</si>
  <si>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</si>
  <si>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</si>
  <si>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</si>
  <si>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</si>
  <si>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</si>
  <si>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</si>
  <si>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</si>
  <si>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</si>
  <si>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</si>
  <si>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</si>
  <si>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</si>
  <si>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</si>
  <si>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</si>
  <si>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</si>
  <si>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</si>
  <si>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</si>
  <si>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</si>
  <si>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</si>
  <si>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</si>
  <si>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</si>
  <si>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</si>
  <si>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</si>
  <si>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</si>
  <si>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</si>
  <si>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</si>
  <si>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</si>
  <si>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</si>
  <si>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</si>
  <si>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</si>
  <si>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</si>
  <si>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</si>
  <si>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</si>
  <si>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</si>
  <si>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</si>
  <si>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</si>
  <si>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</si>
  <si>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</si>
  <si>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</si>
  <si>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</si>
  <si>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</si>
  <si>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</si>
  <si>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</si>
  <si>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</si>
  <si>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</si>
  <si>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</si>
  <si>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</si>
  <si>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</si>
  <si>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</si>
  <si>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</si>
  <si>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</si>
  <si>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</si>
  <si>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</si>
  <si>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</si>
  <si>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</si>
  <si>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</si>
  <si>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</si>
  <si>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</si>
  <si>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</si>
  <si>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</si>
  <si>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</si>
  <si>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</si>
  <si>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</si>
  <si>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</si>
  <si>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</si>
  <si>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</si>
  <si>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</si>
  <si>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</si>
  <si>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</si>
  <si>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</si>
  <si>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</si>
  <si>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</si>
  <si>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</si>
  <si>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</si>
  <si>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</si>
  <si>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</si>
  <si>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</si>
  <si>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</si>
  <si>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</si>
  <si>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</si>
  <si>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</si>
  <si>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</si>
  <si>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</si>
  <si>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</si>
  <si>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</si>
  <si>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</si>
  <si>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</si>
  <si>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</si>
  <si>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</si>
  <si>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</si>
  <si>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</si>
  <si>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</si>
  <si>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</si>
  <si>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</si>
  <si>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</si>
  <si>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</si>
  <si>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</si>
  <si>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</si>
  <si>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</si>
  <si>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</si>
  <si>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</si>
  <si>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</si>
  <si>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</si>
  <si>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</si>
  <si>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</si>
  <si>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</si>
  <si>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</si>
  <si>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</si>
  <si>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</si>
  <si>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</si>
  <si>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</si>
  <si>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</si>
  <si>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</si>
  <si>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</si>
  <si>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</si>
  <si>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</si>
  <si>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</si>
  <si>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</si>
  <si>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</si>
  <si>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</si>
  <si>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</si>
  <si>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</si>
  <si>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</si>
  <si>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</si>
  <si>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</si>
  <si>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</si>
  <si>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</si>
  <si>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</si>
  <si>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</si>
  <si>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</si>
  <si>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</si>
  <si>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</si>
  <si>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</si>
  <si>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</si>
  <si>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</si>
  <si>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</si>
  <si>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</si>
  <si>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</si>
  <si>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</si>
  <si>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</si>
  <si>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</si>
  <si>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</si>
  <si>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</si>
  <si>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</si>
  <si>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</si>
  <si>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</si>
  <si>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</si>
  <si>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</si>
  <si>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</si>
  <si>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</si>
  <si>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</si>
  <si>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</si>
  <si>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</si>
  <si>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</si>
  <si>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</si>
  <si>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</si>
  <si>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</si>
  <si>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</si>
  <si>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</si>
  <si>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</si>
  <si>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</si>
  <si>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</si>
  <si>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</si>
  <si>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</si>
  <si>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</si>
  <si>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</si>
  <si>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</si>
  <si>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</si>
  <si>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</si>
  <si>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</si>
  <si>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</si>
  <si>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</si>
  <si>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</si>
  <si>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</si>
  <si>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</si>
  <si>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</si>
  <si>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</si>
  <si>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</si>
  <si>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</si>
  <si>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</si>
  <si>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</si>
  <si>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</si>
  <si>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</si>
  <si>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</si>
  <si>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</si>
  <si>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</si>
  <si>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</si>
  <si>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</si>
  <si>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</si>
  <si>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</si>
  <si>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</si>
  <si>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</si>
  <si>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</si>
  <si>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</si>
  <si>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</si>
  <si>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</si>
  <si>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</si>
  <si>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</si>
  <si>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</si>
  <si>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</si>
  <si>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</si>
  <si>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</si>
  <si>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</si>
  <si>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</si>
  <si>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</si>
  <si>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</si>
  <si>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</si>
  <si>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</si>
  <si>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</si>
  <si>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</si>
  <si>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</si>
  <si>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</si>
  <si>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</si>
  <si>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</si>
  <si>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</si>
  <si>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</si>
  <si>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</si>
  <si>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</si>
  <si>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</si>
  <si>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</si>
  <si>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</si>
  <si>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</si>
  <si>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</si>
  <si>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</si>
  <si>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</si>
  <si>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</si>
  <si>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</si>
  <si>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</si>
  <si>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</si>
  <si>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</si>
  <si>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</si>
  <si>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</si>
  <si>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</si>
  <si>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</si>
  <si>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</si>
  <si>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</si>
  <si>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</si>
  <si>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</si>
  <si>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</si>
  <si>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</si>
  <si>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</si>
  <si>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</si>
  <si>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</si>
  <si>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</si>
  <si>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</si>
  <si>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</si>
  <si>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</si>
  <si>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</si>
  <si>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</si>
  <si>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</si>
  <si>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</si>
  <si>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</si>
  <si>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</si>
  <si>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</si>
  <si>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</si>
  <si>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</si>
  <si>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</si>
  <si>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</si>
  <si>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</si>
  <si>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</si>
  <si>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</si>
  <si>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</si>
  <si>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</si>
  <si>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</si>
  <si>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</si>
  <si>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</si>
  <si>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</si>
  <si>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</si>
  <si>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</si>
  <si>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</si>
  <si>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</si>
  <si>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</si>
  <si>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</si>
  <si>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</si>
  <si>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</si>
  <si>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</si>
  <si>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</si>
  <si>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</si>
  <si>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</si>
  <si>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</si>
  <si>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</si>
  <si>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</si>
  <si>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</si>
  <si>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</si>
  <si>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</si>
  <si>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</si>
  <si>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</si>
  <si>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</si>
  <si>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</si>
  <si>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</si>
  <si>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</si>
  <si>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</si>
  <si>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</si>
  <si>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</si>
  <si>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</si>
  <si>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</si>
  <si>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</si>
  <si>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</si>
  <si>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</si>
  <si>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</si>
  <si>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</si>
  <si>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</si>
  <si>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</si>
  <si>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</si>
  <si>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</si>
  <si>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</si>
  <si>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</si>
  <si>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</si>
  <si>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</si>
  <si>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</si>
  <si>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</si>
  <si>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</si>
  <si>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</si>
  <si>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</si>
  <si>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</si>
  <si>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</si>
  <si>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</si>
  <si>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</si>
  <si>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</si>
  <si>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</si>
  <si>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</si>
  <si>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</si>
  <si>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</si>
  <si>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</si>
  <si>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</si>
  <si>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</si>
  <si>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</si>
  <si>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</si>
  <si>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</si>
  <si>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</si>
  <si>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</si>
  <si>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</si>
  <si>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</si>
  <si>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</si>
  <si>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</si>
  <si>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</si>
  <si>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</si>
  <si>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</si>
  <si>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</si>
  <si>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</si>
  <si>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</si>
  <si>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</si>
  <si>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</si>
  <si>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</si>
  <si>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</si>
  <si>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</si>
  <si>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</si>
  <si>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</si>
  <si>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</si>
  <si>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</si>
  <si>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</si>
  <si>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</si>
  <si>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</si>
  <si>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</si>
  <si>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</si>
  <si>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</si>
  <si>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</si>
  <si>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</si>
  <si>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</si>
  <si>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</si>
  <si>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</si>
  <si>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</si>
  <si>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</si>
  <si>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</si>
  <si>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</si>
  <si>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</si>
  <si>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</si>
  <si>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</si>
  <si>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</si>
  <si>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</si>
  <si>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</si>
  <si>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</si>
  <si>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</si>
  <si>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</si>
  <si>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</si>
  <si>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</si>
  <si>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</si>
  <si>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</si>
  <si>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</si>
  <si>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</si>
  <si>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</si>
  <si>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</si>
  <si>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</si>
  <si>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</si>
  <si>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</si>
  <si>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</si>
  <si>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</si>
  <si>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</si>
  <si>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</si>
  <si>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</si>
  <si>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</si>
  <si>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</si>
  <si>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</si>
  <si>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</si>
  <si>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</si>
  <si>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</si>
  <si>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</si>
  <si>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</si>
  <si>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</si>
  <si>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</si>
  <si>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</si>
  <si>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</si>
  <si>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</si>
  <si>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</si>
  <si>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</si>
  <si>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</si>
  <si>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</si>
  <si>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</si>
  <si>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</si>
  <si>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</si>
  <si>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</si>
  <si>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</si>
  <si>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</si>
  <si>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</si>
  <si>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</si>
  <si>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</si>
  <si>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</si>
  <si>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</si>
  <si>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</si>
  <si>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</si>
  <si>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</si>
  <si>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</si>
  <si>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</si>
  <si>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</si>
  <si>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</si>
  <si>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</si>
  <si>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</si>
  <si>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</si>
  <si>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</si>
  <si>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</si>
  <si>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</si>
  <si>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</si>
  <si>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</si>
  <si>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</si>
  <si>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</si>
  <si>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</si>
  <si>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</si>
  <si>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</si>
  <si>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</si>
  <si>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</si>
  <si>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</si>
  <si>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</si>
  <si>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</si>
  <si>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</si>
  <si>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</si>
  <si>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</si>
  <si>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</si>
  <si>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</si>
  <si>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</si>
  <si>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</si>
  <si>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</si>
  <si>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</si>
  <si>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</si>
  <si>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</si>
  <si>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</si>
  <si>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</si>
  <si>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</si>
  <si>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</si>
  <si>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</si>
  <si>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</si>
  <si>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</si>
  <si>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</si>
  <si>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</si>
  <si>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</si>
  <si>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</si>
  <si>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</si>
  <si>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</si>
  <si>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</si>
  <si>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</si>
  <si>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</si>
  <si>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</si>
  <si>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</si>
  <si>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</si>
  <si>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</si>
  <si>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</si>
  <si>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</si>
  <si>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</si>
  <si>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</si>
  <si>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</si>
  <si>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</si>
  <si>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</si>
  <si>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</si>
  <si>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</si>
  <si>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</si>
  <si>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</si>
  <si>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</si>
  <si>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</si>
  <si>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</si>
  <si>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</si>
  <si>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</si>
  <si>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</si>
  <si>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</si>
  <si>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</si>
  <si>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</si>
  <si>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</si>
  <si>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</si>
  <si>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</si>
  <si>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</si>
  <si>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</si>
  <si>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</si>
  <si>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</si>
  <si>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</si>
  <si>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</si>
  <si>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</si>
  <si>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</si>
  <si>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</si>
  <si>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</si>
  <si>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</si>
  <si>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</si>
  <si>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</si>
  <si>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</si>
  <si>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</si>
  <si>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</si>
  <si>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</si>
  <si>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</si>
  <si>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</si>
  <si>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</si>
  <si>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</si>
  <si>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</si>
  <si>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</si>
  <si>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</si>
  <si>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</si>
  <si>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</si>
  <si>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</si>
  <si>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</si>
  <si>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</si>
  <si>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</si>
  <si>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</si>
  <si>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</si>
  <si>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</si>
  <si>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</si>
  <si>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</si>
  <si>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</si>
  <si>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</si>
  <si>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</si>
  <si>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</si>
  <si>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</si>
  <si>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</si>
  <si>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</si>
  <si>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</si>
  <si>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</si>
  <si>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</si>
  <si>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</si>
  <si>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</si>
  <si>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</si>
  <si>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</si>
  <si>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</si>
  <si>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</si>
  <si>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</si>
  <si>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</si>
  <si>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</si>
  <si>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</si>
  <si>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</si>
  <si>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</si>
  <si>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</si>
  <si>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</si>
  <si>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</si>
  <si>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</si>
  <si>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</si>
  <si>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</si>
  <si>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</si>
  <si>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</si>
  <si>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</si>
  <si>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</si>
  <si>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</si>
  <si>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</si>
  <si>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</si>
  <si>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</si>
  <si>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</si>
  <si>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</si>
  <si>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</si>
  <si>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</si>
  <si>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</si>
  <si>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</si>
  <si>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</si>
  <si>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</si>
  <si>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</si>
  <si>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</si>
  <si>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</si>
  <si>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</si>
  <si>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</si>
  <si>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</si>
  <si>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</si>
  <si>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</si>
  <si>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</si>
  <si>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</si>
  <si>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</si>
  <si>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</si>
  <si>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</si>
  <si>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</si>
  <si>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</si>
  <si>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</si>
  <si>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</si>
  <si>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</si>
  <si>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</si>
  <si>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</si>
  <si>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</si>
  <si>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</si>
  <si>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</si>
  <si>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</si>
  <si>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</si>
  <si>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</si>
  <si>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</si>
  <si>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</si>
  <si>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</si>
  <si>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</si>
  <si>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</si>
  <si>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</si>
  <si>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</si>
  <si>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</si>
  <si>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</si>
  <si>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</si>
  <si>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</si>
  <si>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</si>
  <si>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</si>
  <si>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</si>
  <si>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</si>
  <si>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</si>
  <si>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</si>
  <si>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</si>
  <si>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</si>
  <si>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</si>
  <si>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</si>
  <si>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</si>
  <si>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</si>
  <si>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</si>
  <si>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</si>
  <si>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</si>
  <si>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</si>
  <si>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</si>
  <si>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</si>
  <si>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</si>
  <si>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</si>
  <si>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</si>
  <si>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</si>
  <si>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</si>
  <si>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</si>
  <si>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</si>
  <si>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</si>
  <si>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</si>
  <si>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</si>
  <si>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</si>
  <si>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</si>
  <si>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</si>
  <si>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</si>
  <si>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</si>
  <si>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</si>
  <si>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</si>
  <si>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</si>
  <si>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</si>
  <si>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</si>
  <si>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</si>
  <si>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</si>
  <si>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</si>
  <si>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</si>
  <si>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</si>
  <si>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</si>
  <si>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</si>
  <si>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</si>
  <si>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</si>
  <si>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</si>
  <si>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</si>
  <si>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</si>
  <si>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</si>
  <si>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</si>
  <si>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</si>
  <si>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</si>
  <si>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</si>
  <si>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</si>
  <si>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</si>
  <si>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</si>
  <si>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</si>
  <si>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</si>
  <si>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</si>
  <si>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</si>
  <si>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</si>
  <si>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</si>
  <si>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</si>
  <si>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</si>
  <si>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</si>
  <si>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</si>
  <si>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</si>
  <si>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</si>
  <si>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</si>
  <si>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</si>
  <si>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</si>
  <si>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</si>
  <si>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</si>
  <si>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</si>
  <si>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</si>
  <si>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</si>
  <si>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</si>
  <si>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</si>
  <si>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</si>
  <si>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</si>
  <si>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</si>
  <si>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</si>
  <si>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</si>
  <si>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</si>
  <si>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</si>
  <si>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</si>
  <si>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</si>
  <si>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</si>
  <si>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</si>
  <si>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</si>
  <si>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</si>
  <si>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</si>
  <si>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</si>
  <si>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</si>
  <si>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</si>
  <si>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</si>
  <si>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</si>
  <si>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</si>
  <si>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</si>
  <si>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</si>
  <si>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</si>
  <si>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</si>
  <si>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</si>
  <si>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</si>
  <si>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</si>
  <si>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</si>
  <si>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</si>
  <si>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</si>
  <si>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</si>
  <si>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</si>
  <si>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</si>
  <si>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</si>
  <si>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</si>
  <si>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</si>
  <si>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</si>
  <si>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</si>
  <si>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</si>
  <si>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</si>
  <si>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</si>
  <si>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</si>
  <si>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</si>
  <si>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</si>
  <si>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</si>
  <si>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</si>
  <si>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</si>
  <si>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</si>
  <si>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</si>
  <si>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</si>
  <si>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</si>
  <si>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</si>
  <si>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</si>
  <si>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</si>
  <si>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</si>
  <si>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</si>
  <si>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</si>
  <si>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</si>
  <si>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</si>
  <si>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</si>
  <si>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</si>
  <si>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</si>
  <si>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</si>
  <si>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</si>
  <si>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</si>
  <si>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</si>
  <si>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</si>
  <si>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</si>
  <si>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</si>
  <si>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</si>
  <si>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</si>
  <si>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</si>
  <si>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</si>
  <si>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</si>
  <si>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</si>
  <si>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</si>
  <si>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</si>
  <si>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</si>
  <si>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</si>
  <si>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</si>
  <si>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</si>
  <si>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</si>
  <si>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</si>
  <si>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</si>
  <si>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</si>
  <si>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</si>
  <si>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</si>
  <si>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</si>
  <si>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</si>
  <si>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</si>
  <si>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</si>
  <si>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</si>
  <si>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</si>
  <si>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</si>
  <si>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</si>
  <si>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</si>
  <si>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</si>
  <si>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</si>
  <si>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</si>
  <si>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</si>
  <si>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</si>
  <si>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</si>
  <si>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</si>
  <si>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</si>
  <si>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</si>
  <si>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</si>
  <si>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</si>
  <si>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</si>
  <si>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</si>
  <si>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</si>
  <si>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</si>
  <si>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</si>
  <si>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</si>
  <si>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</si>
  <si>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</si>
  <si>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</si>
  <si>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</si>
  <si>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</si>
  <si>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</si>
  <si>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</si>
  <si>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</si>
  <si>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</si>
  <si>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</si>
  <si>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</si>
  <si>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</si>
  <si>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</si>
  <si>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</si>
  <si>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</si>
  <si>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</si>
  <si>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</si>
  <si>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</si>
  <si>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</si>
  <si>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</si>
  <si>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</si>
  <si>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</si>
  <si>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</si>
  <si>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</si>
  <si>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</si>
  <si>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</si>
  <si>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</si>
  <si>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</si>
  <si>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</si>
  <si>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</si>
  <si>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</si>
  <si>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</si>
  <si>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</si>
  <si>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</si>
  <si>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</si>
  <si>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</si>
  <si>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</si>
  <si>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</si>
  <si>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</si>
  <si>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</si>
  <si>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</si>
  <si>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</si>
  <si>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</si>
  <si>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</si>
  <si>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</si>
  <si>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</si>
  <si>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</si>
  <si>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</si>
  <si>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</si>
  <si>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</si>
  <si>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</si>
  <si>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</si>
  <si>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</si>
  <si>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</si>
  <si>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</si>
  <si>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</si>
  <si>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</si>
  <si>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</si>
  <si>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</si>
  <si>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</si>
  <si>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</si>
  <si>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</si>
  <si>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</si>
  <si>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</si>
  <si>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</si>
  <si>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</si>
  <si>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</si>
  <si>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</si>
  <si>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</si>
  <si>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</si>
  <si>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</si>
  <si>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</si>
  <si>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</si>
  <si>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</si>
  <si>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</si>
  <si>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</si>
  <si>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</si>
  <si>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</si>
  <si>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</si>
  <si>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</si>
  <si>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</si>
  <si>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</si>
  <si>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</si>
  <si>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</si>
  <si>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</si>
  <si>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</si>
  <si>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</si>
  <si>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</si>
  <si>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</si>
  <si>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</si>
  <si>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</si>
  <si>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</si>
  <si>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</si>
  <si>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</si>
  <si>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</si>
  <si>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</si>
  <si>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</si>
  <si>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</si>
  <si>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</si>
  <si>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</si>
  <si>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</si>
  <si>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</si>
  <si>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</si>
  <si>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</si>
  <si>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</si>
  <si>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</si>
  <si>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</si>
  <si>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</si>
  <si>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</si>
  <si>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</si>
  <si>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</si>
  <si>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</si>
  <si>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</si>
  <si>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</si>
  <si>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</si>
  <si>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</si>
  <si>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</si>
  <si>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</si>
  <si>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</si>
  <si>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</si>
  <si>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</si>
  <si>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</si>
  <si>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</si>
  <si>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</si>
  <si>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</si>
  <si>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</si>
  <si>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</si>
  <si>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</si>
  <si>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</si>
  <si>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</si>
  <si>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</si>
  <si>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</si>
  <si>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</si>
  <si>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</si>
  <si>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</si>
  <si>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</si>
  <si>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</si>
  <si>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</si>
  <si>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</si>
  <si>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</si>
  <si>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</si>
  <si>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</si>
  <si>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</si>
  <si>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</si>
  <si>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</si>
  <si>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</si>
  <si>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</si>
  <si>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</si>
  <si>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</si>
  <si>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</si>
  <si>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</si>
  <si>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</si>
  <si>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</si>
  <si>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</si>
  <si>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</si>
  <si>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</si>
  <si>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</si>
  <si>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</si>
  <si>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</si>
  <si>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</si>
  <si>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</si>
  <si>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</si>
  <si>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</si>
  <si>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</si>
  <si>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</si>
  <si>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</si>
  <si>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</si>
  <si>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</si>
  <si>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</si>
  <si>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</si>
  <si>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</si>
  <si>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</si>
  <si>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</si>
  <si>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</si>
  <si>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</si>
  <si>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</si>
  <si>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</si>
  <si>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</si>
  <si>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</si>
  <si>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</si>
  <si>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</si>
  <si>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</si>
  <si>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</si>
  <si>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</si>
  <si>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</si>
  <si>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</si>
  <si>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</si>
  <si>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</si>
  <si>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</si>
  <si>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</si>
  <si>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</si>
  <si>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</si>
  <si>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</si>
  <si>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</si>
  <si>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</si>
  <si>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</si>
  <si>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</si>
  <si>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</si>
  <si>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</si>
  <si>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</si>
  <si>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</si>
  <si>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</si>
  <si>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</si>
  <si>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</si>
  <si>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</si>
  <si>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</si>
  <si>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</si>
  <si>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</si>
  <si>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</si>
  <si>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</si>
  <si>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</si>
  <si>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</si>
  <si>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</si>
  <si>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</si>
  <si>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</si>
  <si>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</si>
  <si>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</si>
  <si>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</si>
  <si>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</si>
  <si>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</si>
  <si>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</si>
  <si>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</si>
  <si>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</si>
  <si>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</si>
  <si>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</si>
  <si>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</si>
  <si>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</si>
  <si>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</si>
  <si>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</si>
  <si>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</si>
  <si>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</si>
  <si>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</si>
  <si>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</si>
  <si>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</si>
  <si>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</si>
  <si>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</si>
  <si>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</si>
  <si>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</si>
  <si>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</si>
  <si>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</si>
  <si>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</si>
  <si>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</si>
  <si>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</si>
  <si>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</si>
  <si>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</si>
  <si>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</si>
  <si>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</si>
  <si>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</si>
  <si>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</si>
  <si>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</si>
  <si>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</si>
  <si>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</si>
  <si>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</si>
  <si>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</si>
  <si>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</si>
  <si>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</si>
  <si>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</si>
  <si>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</si>
  <si>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</si>
  <si>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</si>
  <si>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</si>
  <si>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</si>
  <si>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</si>
  <si>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</si>
  <si>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</si>
  <si>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</si>
  <si>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</si>
  <si>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</si>
  <si>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</si>
  <si>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</si>
  <si>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</si>
  <si>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</si>
  <si>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</si>
  <si>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</si>
  <si>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</si>
  <si>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</si>
  <si>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</si>
  <si>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</si>
  <si>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</si>
  <si>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</si>
  <si>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</si>
  <si>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</si>
  <si>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</si>
  <si>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</si>
  <si>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</si>
  <si>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 xml:space="preserve">TT-20251030-01309 , witing for separate TT </t>
  </si>
  <si>
    <t>Emergency</t>
  </si>
  <si>
    <t xml:space="preserve">EM team need 20 min </t>
  </si>
  <si>
    <t xml:space="preserve">EM Team at site connecting PG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</si>
</sst>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6" totalsRowShown="0" headerRowDxfId="48" dataDxfId="47" headerRowBorderDxfId="45" tableBorderDxfId="46" totalsRowBorderDxfId="44">
  <autoFilter ref="A1:L1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0" totalsRowShown="0" headerRowDxfId="31" dataDxfId="30" headerRowBorderDxfId="28" tableBorderDxfId="29">
  <autoFilter ref="A1:L40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297.79677476851793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45960.745200694444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45960.745200694444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45960.745200694444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45960.745200694444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45960.745200694444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45960.745200694444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45960.745200694444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45960.745200694444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45960.745200694444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45960.745200694444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45960.745200694444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45960.745200694444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45960.745200694444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45960.745200694444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45960.745200694444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45960.745200694444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45960.745200694444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45960.745200694444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45960.745200694444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45960.745200694444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45960.745200694444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45960.745200694444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45960.745200694444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45960.745200694444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45960.745200694444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45960.745200694444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45960.745200694444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45960.745200694444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45960.745200694444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45960.745200694444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45960.745200694444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45960.745200694444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45960.745200694444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45960.745200694444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45960.745200694444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45960.745200694444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45960.745200694444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45960.745200694444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45960.745200694444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45960.745200694444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45960.745200694444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45960.745200694444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45960.745200694444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45960.745200694444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45960.745200694444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45960.745200694444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45960.745200694444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45960.745200694444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45960.745200694444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45960.745200694444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45960.745200694444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45960.745200694444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45960.745200694444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45960.745200694444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45960.745200694444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45960.745200694444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45960.745200694444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45960.745200694444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45960.745200694444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45960.745200694444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45960.745200694444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45960.745200694444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45960.745200694444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45960.745200694444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45960.745200694444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45960.745200694444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45960.745200694444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45960.745200694444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45960.745200694444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45960.745200694444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45960.745200694444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45960.745200694444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45960.745200694444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45960.745200694444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45960.745200694444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45960.745200694444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45960.745200694444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45960.745200694444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45960.745200694444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45960.745200694444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45960.745200694444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45960.745200694444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45960.745200694444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45960.745200694444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45960.745200694444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45960.745200694444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45960.745200694444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45960.745200694444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45960.745200694444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45960.745200694444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45960.745200694444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45960.745200694444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45960.745200694444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45960.745200694444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45960.745200694444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45960.745200694444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45960.745200694444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45960.745200694444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45960.745200694444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45960.745200694444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45960.745200694444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45960.745200694444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45960.745200694444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45960.745200694444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45960.745200694444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45960.745200694444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45960.745200694444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45960.745200694444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45960.745200694444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45960.745200694444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45960.745200694444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45960.745200694444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45960.745200694444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45960.745200694444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45960.745200694444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45960.745200694444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45960.745200694444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45960.745200694444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45960.745200694444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45960.745200694444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45960.745200694444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45960.745200694444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45960.745200694444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45960.745200694444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45960.745200694444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45960.745200694444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45960.745200694444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45960.745200694444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45960.745200694444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45960.745200694444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45960.745200694444</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45960.745200694444</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135.7453627314826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2.0031173611132544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45960.745200694444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45960.745200694444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45960.745200694444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45960.745200694444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45960.745200694444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45960.745200694444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18157</v>
      </c>
      <c r="E11" s="114"/>
      <c r="F11" s="115"/>
      <c r="G11" s="116">
        <f ca="1">IFERROR(NOW()-F11,"-")</f>
        <v>45960.745200694444</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45960.745200694444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45960.745200694444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45960.745200694444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45960.745200694444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45960.745200694444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45960.745200694444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45960.745200694444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45960.745200694444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45960.745200694444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45960.745200694444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45960.745200694444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45960.745200694444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45960.745200694444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45960.745200694444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45960.745200694444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45960.745200694444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45960.745200694444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45960.745200694444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45960.745200694444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45960.745200694444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45960.745200694444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45960.745200694444</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45960.745200694444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45960.745200694444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45960.745200694444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45960.745200694444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45960.745200694444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45960.745200694444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45960.745200694444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45960.745200694444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45960.745200694444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45960.745200694444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45960.745200694444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45960.745200694444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45960.745200694444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45960.745200694444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45960.745200694444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45960.745200694444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45960.745200694444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45960.745200694444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45960.745200694444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45960.745200694444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45960.745200694444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45960.745200694444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45960.745200694444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45960.745200694444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45960.745200694444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45960.745200694444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45960.745200694444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45960.745200694444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45960.745200694444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45960.745200694444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45960.745200694444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45960.745200694444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45960.745200694444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45960.745200694444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45960.745200694444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45960.745200694444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45960.745200694444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45960.745200694444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45960.745200694444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45960.745200694444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45960.745200694444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45960.745200694444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45960.745200694444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45960.745200694444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45960.745200694444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45960.745200694444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45960.745200694444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45960.745200694444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45960.745200694444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45960.745200694444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45960.745200694444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45960.745200694444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45960.745200694444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45960.745200694444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45960.745200694444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45960.745200694444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45960.745200694444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45960.745200694444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45960.745200694444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45960.745200694444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45960.745200694444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45960.745200694444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45960.745200694444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45960.745200694444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45960.745200694444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45960.745200694444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45960.745200694444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45960.745200694444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45960.745200694444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45960.745200694444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45960.745200694444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45960.745200694444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45960.745200694444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45960.745200694444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45960.745200694444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45960.745200694444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45960.745200694444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45960.745200694444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45960.745200694444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45960.745200694444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45960.745200694444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45960.745200694444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45960.745200694444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45960.745200694444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45960.745200694444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45960.745200694444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45960.745200694444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45960.745200694444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45960.745200694444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45960.745200694444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45960.745200694444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45960.745200694444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45960.745200694444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45960.745200694444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45960.745200694444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45960.745200694444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45960.745200694444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45960.745200694444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45960.745200694444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45960.745200694444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45960.745200694444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45960.745200694444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45960.745200694444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45960.745200694444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45960.745200694444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45960.745200694444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45960.745200694444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45960.745200694444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45960.745200694444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45960.745200694444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45960.745200694444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45960.745200694444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45960.745200694444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45960.745200694444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45960.745200694444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45960.745200694444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45960.745200694444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45960.745200694444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45960.745200694444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45960.745200694444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45960.745200694444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45960.745200694444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45960.745200694444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45960.745200694444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45960.745200694444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45960.745200694444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45960.745200694444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45960.745200694444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45960.745200694444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45960.745200694444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45960.745200694444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45960.745200694444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45960.745200694444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45960.745200694444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45960.745200694444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45960.745200694444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45960.745200694444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45960.745200694444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45960.745200694444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45960.745200694444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45960.745200694444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45960.745200694444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45960.745200694444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45960.745200694444</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45960.745200694444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45960.745200694444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45960.745200694444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45960.745200694444</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45960.745200694444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45960.745200694444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45960.745200694444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45960.745200694444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45960.745200694444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45960.745200694444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45960.745200694444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45960.745200694444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45960.745200694444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45960.745200694444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45960.745200694444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45960.745200694444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45960.745200694444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45960.745200694444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45960.745200694444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45960.745200694444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45960.745200694444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45960.745200694444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45960.745200694444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45960.745200694444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45960.745200694444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45960.745200694444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45960.745200694444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45960.745200694444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45960.745200694444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45960.745200694444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45960.745200694444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45960.745200694444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45960.745200694444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45960.745200694444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45960.745200694444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45960.745200694444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45960.745200694444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45960.745200694444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45960.745200694444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45960.745200694444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45960.745200694444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45960.745200694444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45960.745200694444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45960.745200694444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45960.745200694444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45960.745200694444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45960.745200694444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45960.745200694444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45960.745200694444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45960.745200694444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45960.745200694444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45960.745200694444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45960.745200694444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45960.745200694444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45960.745200694444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45960.745200694444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45960.745200694444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45960.745200694444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45960.745200694444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45960.745200694444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45960.745200694444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45960.745200694444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45960.745200694444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45960.745200694444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45960.745200694444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45960.745200694444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45960.745200694444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45960.745200694444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45960.745200694444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45960.745200694444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45960.745200694444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45960.745200694444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45960.745200694444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45960.745200694444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45960.745200694444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45960.745200694444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45960.745200694444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45960.745200694444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45960.745200694444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45960.745200694444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45960.745200694444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45960.745200694444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45960.745200694444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45960.745200694444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45960.745200694444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45960.745200694444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45960.745200694444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45960.745200694444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45960.745200694444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45960.745200694444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45960.745200694444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45960.745200694444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45960.745200694444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45960.745200694444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45960.745200694444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45960.745200694444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45960.745200694444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45960.745200694444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45960.745200694444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45960.745200694444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45960.745200694444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45960.745200694444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45960.745200694444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45960.745200694444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45960.745200694444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45960.745200694444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45960.745200694444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45960.745200694444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45960.745200694444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45960.745200694444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45960.745200694444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45960.745200694444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45960.745200694444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45960.745200694444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45960.745200694444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45960.745200694444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45960.745200694444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45960.745200694444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45960.745200694444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45960.745200694444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45960.745200694444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45960.745200694444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45960.745200694444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45960.745200694444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45960.745200694444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45960.745200694444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45960.745200694444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45960.745200694444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45960.745200694444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45960.745200694444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45960.745200694444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45960.745200694444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45960.745200694444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45960.745200694444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45960.745200694444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45960.745200694444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45960.745200694444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45960.745200694444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45960.745200694444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45960.745200694444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45960.745200694444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45960.745200694444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45960.745200694444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45960.745200694444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45960.745200694444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45960.745200694444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45960.745200694444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45960.745200694444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45960.745200694444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45960.745200694444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45960.745200694444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45960.745200694444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45960.745200694444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45960.745200694444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45960.745200694444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45960.745200694444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45960.745200694444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45960.745200694444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45960.745200694444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45960.745200694444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45960.745200694444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45960.745200694444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45960.745200694444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45960.745200694444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45960.745200694444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45960.745200694444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45960.745200694444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45960.745200694444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45960.745200694444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45960.745200694444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45960.745200694444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45960.745200694444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45960.745200694444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45960.745200694444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45960.745200694444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45960.745200694444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45960.745200694444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45960.745200694444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45960.745200694444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45960.745200694444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45960.745200694444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45960.745200694444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45960.745200694444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45960.745200694444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45960.745200694444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45960.745200694444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45960.745200694444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45960.745200694444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45960.745200694444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45960.745200694444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45960.745200694444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45960.745200694444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45960.745200694444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45960.745200694444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45960.745200694444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45960.745200694444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45960.745200694444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45960.745200694444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45960.745200694444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45960.745200694444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45960.745200694444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45960.745200694444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45960.745200694444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45960.745200694444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45960.745200694444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45960.745200694444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45960.745200694444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45960.745200694444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45960.745200694444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45960.745200694444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45960.745200694444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45960.745200694444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45960.745200694444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45960.745200694444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45960.745200694444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45960.745200694444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45960.745200694444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45960.745200694444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45960.745200694444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45960.745200694444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45960.745200694444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45960.745200694444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45960.745200694444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45960.745200694444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45960.745200694444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45960.745200694444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45960.745200694444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45960.745200694444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45960.745200694444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45960.745200694444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45960.745200694444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45960.745200694444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45960.745200694444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45960.745200694444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45960.745200694444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45960.745200694444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45960.745200694444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45960.745200694444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45960.745200694444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45960.745200694444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45960.745200694444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45960.745200694444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45960.745200694444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45960.745200694444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45960.745200694444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45960.745200694444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45960.745200694444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45960.745200694444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45960.745200694444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45960.745200694444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45960.745200694444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45960.745200694444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45960.745200694444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45960.745200694444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45960.745200694444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45960.745200694444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45960.745200694444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45960.745200694444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45960.745200694444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45960.745200694444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45960.745200694444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45960.745200694444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45960.745200694444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45960.745200694444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45960.745200694444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45960.745200694444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45960.745200694444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45960.745200694444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45960.745200694444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45960.745200694444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45960.745200694444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45960.745200694444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45960.745200694444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45960.745200694444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45960.745200694444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45960.745200694444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45960.745200694444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45960.745200694444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45960.745200694444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45960.745200694444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45960.745200694444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45960.745200694444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45960.745200694444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45960.745200694444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45960.745200694444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45960.745200694444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45960.745200694444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45960.745200694444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45960.745200694444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45960.745200694444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45960.745200694444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45960.745200694444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45960.745200694444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45960.745200694444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45960.745200694444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45960.745200694444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45960.745200694444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45960.745200694444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45960.745200694444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45960.745200694444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45960.745200694444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45960.745200694444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45960.745200694444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45960.745200694444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45960.745200694444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45960.745200694444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45960.745200694444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45960.745200694444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45960.745200694444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45960.745200694444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45960.745200694444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45960.745200694444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45960.745200694444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45960.745200694444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45960.745200694444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45960.745200694444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45960.745200694444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45960.745200694444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45960.745200694444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45960.745200694444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45960.745200694444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45960.745200694444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45960.745200694444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45960.745200694444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45960.745200694444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45960.745200694444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45960.745200694444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45960.745200694444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45960.745200694444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45960.745200694444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45960.745200694444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45960.745200694444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45960.745200694444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45960.745200694444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45960.745200694444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45960.745200694444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45960.745200694444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45960.745200694444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45960.745200694444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45960.745200694444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45960.745200694444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45960.745200694444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45960.745200694444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45960.745200694444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45960.745200694444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45960.745200694444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45960.745200694444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45960.745200694444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45960.745200694444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45960.745200694444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45960.745200694444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45960.745200694444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45960.745200694444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45960.745200694444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45960.745200694444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45960.745200694444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45960.745200694444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45960.745200694444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45960.745200694444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45960.745200694444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45960.745200694444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45960.745200694444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45960.745200694444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45960.745200694444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45960.745200694444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45960.745200694444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45960.745200694444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45960.745200694444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45960.745200694444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45960.745200694444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45960.745200694444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45960.745200694444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45960.745200694444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45960.745200694444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45960.745200694444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45960.745200694444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45960.745200694444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45960.745200694444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45960.745200694444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45960.745200694444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45960.745200694444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45960.745200694444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45960.745200694444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45960.745200694444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45960.745200694444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45960.745200694444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45960.745200694444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45960.745200694444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45960.745200694444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45960.745200694444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45960.745200694444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45960.745200694444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45960.745200694444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45960.745200694444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45960.745200694444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45960.745200694444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45960.745200694444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45960.745200694444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45960.745200694444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45960.745200694444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45960.745200694444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45960.745200694444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45960.745200694444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45960.745200694444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45960.745200694444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45960.745200694444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45960.745200694444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45960.745200694444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45960.745200694444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45960.745200694444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45960.745200694444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45960.745200694444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45960.745200694444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45960.745200694444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45960.745200694444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45960.745200694444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45960.745200694444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45960.745200694444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45960.745200694444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45960.745200694444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45960.745200694444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45960.745200694444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45960.745200694444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45960.745200694444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45960.745200694444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45960.745200694444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45960.745200694444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45960.745200694444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45960.745200694444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45960.745200694444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45960.745200694444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45960.745200694444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45960.745200694444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45960.745200694444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45960.745200694444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45960.745200694444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45960.745200694444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45960.745200694444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45960.745200694444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45960.745200694444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45960.745200694444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45960.745200694444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45960.745200694444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45960.745200694444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45960.745200694444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45960.745200694444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45960.745200694444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45960.745200694444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45960.745200694444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45960.745200694444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45960.745200694444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45960.745200694444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45960.745200694444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45960.745200694444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45960.745200694444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45960.745200694444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45960.745200694444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45960.745200694444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45960.745200694444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45960.745200694444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45960.745200694444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45960.745200694444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45960.745200694444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45960.745200694444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45960.745200694444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45960.745200694444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45960.745200694444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45960.745200694444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45960.745200694444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45960.745200694444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45960.745200694444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45960.745200694444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45960.745200694444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45960.745200694444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45960.745200694444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45960.745200694444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45960.745200694444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45960.745200694444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45960.745200694444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45960.745200694444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45960.745200694444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45960.745200694444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45960.745200694444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45960.745200694444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45960.745200694444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45960.745200694444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45960.745200694444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45960.745200694444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45960.745200694444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45960.745200694444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45960.745200694444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45960.745200694444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45960.745200694444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45960.745200694444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45960.745200694444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45960.745200925929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45960.745200925929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45960.745200925929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45960.745200925929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45960.745200925929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45960.745200925929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45960.745200925929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45960.745200925929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45960.745200925929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45960.745200925929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45960.745200925929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45960.745200925929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45960.745200925929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45960.745200925929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45960.745200925929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45960.745200925929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45960.745200925929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45960.745200925929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45960.745200925929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45960.745200925929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45960.745200925929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45960.745200925929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45960.745200925929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45960.745200925929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45960.745200925929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45960.745200925929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45960.745200925929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45960.745200925929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45960.745200925929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45960.745200925929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45960.745200925929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45960.745200925929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45960.745200925929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45960.745200925929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45960.745200925929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45960.745200925929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45960.745200925929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45960.745200925929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45960.745200925929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45960.745200925929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45960.745200925929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45960.745200925929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45960.745200925929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45960.745200925929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45960.745200925929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45960.745200925929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45960.745200925929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45960.745200925929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45960.745200925929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45960.745200925929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45960.745200925929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45960.745200925929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45960.745200925929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45960.745200925929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45960.745200925929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45960.745200925929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45960.745200925929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45960.745200925929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45960.745200925929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45960.745200925929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45960.745200925929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45960.745200925929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45960.745200925929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45960.745200925929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45960.745200925929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45960.745200925929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45960.745200925929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45960.745200925929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45960.745200925929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45960.745200925929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45960.745200925929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45960.745200925929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45960.745200925929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45960.745200925929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45960.745200925929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45960.745200925929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45960.745200925929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45960.745200925929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45960.745200925929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45960.745200925929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45960.745200925929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45960.745200925929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45960.745200925929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45960.745200925929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45960.745200925929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45960.745200925929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45960.745200925929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45960.745200925929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45960.745200925929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45960.745200925929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45960.745200925929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45960.745200925929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45960.745200925929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45960.745200925929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45960.745200925929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45960.745200925929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45960.745200925929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45960.745200925929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45960.745200925929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45960.745200925929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45960.745200925929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45960.745200925929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45960.745200925929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45960.745200925929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45960.745200925929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45960.745200925929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45960.745200925929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45960.745200925929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45960.745200925929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45960.745200925929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45960.745200925929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45960.745200925929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45960.745200925929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45960.745200925929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45960.745200925929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45960.745200925929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45960.745200925929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45960.745200925929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45960.745200925929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45960.745200925929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45960.745200925929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45960.745200925929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45960.745200925929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45960.745200925929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45960.745200925929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45960.745200925929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45960.745200925929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45960.745200925929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45960.745200925929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45960.745200925929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45960.745200925929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45960.745200925929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45960.745200925929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45960.745200925929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45960.745200925929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45960.745200925929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45960.745200925929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45960.745200925929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45960.745200925929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45960.745200925929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45960.745200925929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45960.745200925929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45960.745200925929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45960.745200925929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45960.745200925929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45960.745200925929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45960.745200925929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45960.745200925929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45960.745200925929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45960.745200925929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45960.745200925929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45960.745200925929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45960.745200925929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45960.745200925929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45960.745200925929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45960.745200925929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45960.745200925929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45960.745200925929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45960.745200925929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45960.745200925929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45960.745200925929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45960.745200925929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45960.745200925929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45960.745200925929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45960.745200925929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45960.745200925929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45960.745200925929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45960.745200925929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45960.745200925929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45960.745200925929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45960.745200925929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45960.745200925929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45960.745200925929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45960.745200925929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45960.745200925929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45960.745200925929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45960.745200925929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45960.745200925929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45960.745200925929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45960.745200925929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45960.745200925929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45960.745200925929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45960.745200925929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45960.745200925929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45960.745200925929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45960.745200925929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45960.745200925929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45960.745200925929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45960.745200925929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45960.745200925929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45960.745200925929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45960.745200925929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45960.745200925929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45960.745200925929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45960.745200925929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45960.745200925929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45960.745200925929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45960.745200925929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45960.745200925929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45960.745200925929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45960.745200925929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45960.745200925929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45960.745200925929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45960.745200925929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45960.745200925929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45960.745200925929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45960.745200925929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45960.745200925929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45960.745200925929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45960.745200925929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45960.745200925929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45960.745200925929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45960.745200925929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45960.745200925929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45960.745200925929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45960.745200925929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45960.745200925929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45960.745200925929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45960.745200925929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45960.745200925929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45960.745200925929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45960.745200925929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45960.745200925929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45960.745200925929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45960.745200925929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45960.745200925929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45960.745200925929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45960.745200925929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45960.745200925929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45960.745200925929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45960.745200925929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45960.745200925929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45960.745200925929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45960.745200925929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45960.745200925929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45960.745200925929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45960.745200925929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45960.745200925929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45960.745200925929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45960.745200925929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45960.745200925929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45960.745200925929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45960.745200925929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45960.745200925929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45960.745200925929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45960.745200925929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45960.745200925929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45960.745200925929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45960.745200925929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45960.745200925929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45960.745200925929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45960.745200925929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45960.745200925929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45960.745200925929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45960.745200925929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45960.745200925929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45960.745200925929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45960.745200925929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45960.745200925929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45960.745200925929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45960.745200925929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45960.745200925929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45960.745200925929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45960.745200925929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45960.745200925929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45960.745200925929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45960.745200925929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45960.745200925929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45960.745200925929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45960.745200925929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45960.745200925929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45960.745200925929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45960.745200925929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45960.745200925929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45960.745200925929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45960.745200925929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45960.745200925929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45960.745200925929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45960.745200925929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45960.745200925929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45960.745200925929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45960.745200925929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45960.745200925929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45960.745200925929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45960.745200925929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45960.745200925929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45960.745200925929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45960.745200925929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45960.745200925929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45960.745200925929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45960.745200925929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45960.745200925929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45960.745200925929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45960.745200925929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45960.745200925929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45960.745200925929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45960.745200925929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45960.745200925929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45960.745200925929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45960.745200925929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45960.745200925929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45960.745200925929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45960.745200925929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45960.745200925929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45960.745200925929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45960.745200925929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45960.745200925929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45960.745200925929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45960.745200925929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45960.745200925929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45960.745200925929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45960.745200925929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45960.745200925929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45960.745200925929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45960.745200925929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45960.745200925929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45960.745200925929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45960.745200925929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45960.745200925929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45960.745200925929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45960.745200925929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45960.745200925929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45960.745200925929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45960.745200925929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45960.745200925929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45960.745200925929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45960.745200925929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45960.745200925929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45960.745200925929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45960.745200925929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45960.745200925929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45960.745200925929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45960.745200925929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45960.745200925929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45960.745200925929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45960.745200925929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45960.745200925929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45960.745200925929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45960.745200925929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45960.745200925929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45960.745200925929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45960.745200925929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45960.745200925929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45960.745200925929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45960.745200925929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45960.745200925929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45960.745200925929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45960.745200925929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45960.745200925929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45960.745200925929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45960.745200925929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45960.745200925929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45960.745200925929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45960.745200925929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45960.745200925929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45960.745200925929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45960.745200925929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45960.745200925929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45960.745200925929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45960.745200925929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45960.745200925929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45960.745200925929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45960.745200925929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45960.745200925929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45960.745200925929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45960.745200925929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45960.745200925929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45960.745200925929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45960.745200925929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45960.745200925929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45960.745200925929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45960.745200925929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45960.745200925929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45960.745200925929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45960.745200925929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45960.745200925929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45960.745200925929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45960.745200925929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45960.745200925929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45960.745200925929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45960.745200925929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45960.745200925929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45960.745200925929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45960.745200925929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45960.745200925929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45960.745200925929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45960.745200925929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45960.745200925929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45960.745200925929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45960.745200925929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45960.745200925929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45960.745200925929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45960.745200925929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45960.745200925929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45960.745200925929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45960.745200925929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45960.745200925929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45960.745200925929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45960.745200925929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45960.745200925929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45960.745200925929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45960.745200925929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45960.745200925929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45960.745200925929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45960.745200925929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45960.745200925929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45960.745200925929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45960.745200925929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45960.745200925929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45960.745200925929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45960.745200925929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45960.745200925929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45960.745200925929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45960.745200925929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45960.745200925929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45960.745200925929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45960.745200925929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45960.745200925929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45960.745200925929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45960.745200925929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45960.745200925929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45960.745200925929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45960.745200925929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45960.745200925929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45960.745200925929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45960.745200925929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45960.745200925929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45960.745200925929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45960.745200925929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45960.745200925929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45960.745200925929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45960.745200925929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45960.745200925929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45960.745200925929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45960.745200925929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45960.745200925929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45960.745200925929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45960.745200925929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45960.745200925929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45960.745200925929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45960.745200925929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45960.745200925929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45960.745200925929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45960.745200925929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45960.745200925929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45960.745200925929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45960.745200925929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45960.745200925929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45960.745200925929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45960.745200925929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45960.745200925929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45960.745200925929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45960.745200925929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45960.745200925929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45960.745200925929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45960.745200925929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45960.745200925929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45960.745200925929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45960.745200925929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45960.745200925929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45960.745200925929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45960.745200925929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45960.745200925929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45960.745200925929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45960.745200925929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45960.745200925929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45960.745200925929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45960.745200925929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45960.745200925929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45960.745200925929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45960.745200925929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45960.745200925929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45960.745200925929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45960.745200925929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45960.745200925929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45960.745200925929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45960.745200925929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45960.745200925929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45960.745200925929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45960.745200925929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45960.745200925929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45960.745200925929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45960.745200925929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45960.745200925929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45960.745200925929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45960.745200925929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45960.745200925929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45960.745200925929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45960.745200925929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45960.745200925929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45960.745200925929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45960.745200925929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45960.745200925929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45960.745200925929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45960.745200925929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45960.745200925929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45960.745200925929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45960.745200925929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45960.745200925929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45960.745200925929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45960.745200925929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45960.745200925929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45960.745200925929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45960.745200925929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45960.745200925929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45960.745200925929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45960.745200925929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45960.745200925929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45960.745200925929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45960.745200925929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45960.745200925929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45960.745200925929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45960.745200925929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45960.745200925929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45960.745200925929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45960.745200925929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45960.745200925929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45960.745200925929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45960.745200925929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45960.745200925929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45960.745200925929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45960.745200925929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45960.745200925929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45960.745200925929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45960.745200925929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45960.745200925929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45960.745200925929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45960.745200925929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45960.745200925929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45960.745200925929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45960.745200925929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45960.745200925929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45960.745200925929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45960.745200925929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45960.745200925929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45960.745200925929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45960.745200925929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45960.745200925929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45960.745200925929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45960.745200925929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45960.745200925929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45960.745200925929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45960.745200925929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45960.745200925929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45960.745200925929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45960.745200925929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45960.745200925929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45960.745200925929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45960.745200925929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45960.745200925929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45960.745200925929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45960.745200925929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45960.745200925929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45960.745200925929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45960.745200925929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45960.745200925929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45960.745200925929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45960.745200925929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45960.745200925929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45960.745200925929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45960.745200925929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45960.745200925929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45960.745200925929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45960.745200925929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45960.745200925929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45960.745200925929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45960.745200925929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45960.745200925929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45960.745200925929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45960.745200925929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45960.745200925929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45960.745200925929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45960.745200925929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45960.745200925929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45960.745200925929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45960.745200925929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45960.745200925929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45960.745200925929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45960.745200925929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45960.745200925929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45960.745200925929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45960.745200925929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45960.745200925929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45960.745200925929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45960.745200925929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45960.745200925929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45960.745200925929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45960.745200925929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45960.745200925929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45960.745200925929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45960.745200925929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45960.745200925929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45960.745200925929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45960.745200925929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45960.745200925929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45960.745200925929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45960.745200925929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45960.745200925929</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6"/>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257.26448310184787</v>
      </c>
      <c r="H2" s="99">
        <v>45703.474768518521</v>
      </c>
      <c r="I2" s="99" t="str">
        <f>IFERROR(VLOOKUP(D2,DB!A:F,6,0),"")</f>
        <v>SCECO</v>
      </c>
      <c r="J2" s="99" t="str">
        <f>IFERROR(VLOOKUP(D2,DB!A:G,7,0),"")</f>
        <v>Dead</v>
      </c>
      <c r="K2" s="101" t="s">
        <v>39108</v>
      </c>
      <c r="L2" s="94" t="str">
        <f>IFERROR(VLOOKUP(D2,DB!A:I,9,0),"")</f>
        <v>Latis</v>
      </c>
    </row>
    <row r="3" spans="1:16" ht="15" customHeight="1">
      <c r="A3" s="119"/>
      <c r="B3" s="119" t="str">
        <f>IFERROR(VLOOKUP(D3,DB!A:K,11,0),"")</f>
        <v/>
      </c>
      <c r="C3" s="120"/>
      <c r="D3" s="94"/>
      <c r="E3" s="98"/>
      <c r="F3" s="123"/>
      <c r="G3" s="124">
        <f ca="1">IFERROR(NOW()-F3,"")</f>
        <v>45960.745200694444</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45960.745200694444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45960.745200694444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45960.745200694444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45960.745200694444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45960.745200694444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45960.745200694444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45960.745200694444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45960.745200694444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45960.745200694444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45960.745200694444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45960.745200694444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45960.745200694444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45960.745200694444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45960.745200694444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45960.745200694444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45960.745200694444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45960.745200694444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45960.745200694444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45960.745200694444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45960.745200694444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45960.745200694444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45960.745200694444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45960.745200694444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45960.745200694444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45960.745200694444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45960.745200694444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45960.745200694444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45960.745200694444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45960.745200694444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45960.745200694444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45960.745200694444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45960.745200694444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45960.745200694444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45960.745200694444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45960.745200694444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45960.745200694444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45960.745200694444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45960.745200694444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45960.745200694444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45960.745200694444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45960.745200694444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45960.745200694444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45960.745200694444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45960.745200694444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45960.745200694444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45960.745200694444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45960.745200694444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45960.745200694444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45960.745200694444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45960.745200694444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45960.745200694444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45960.745200694444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45960.745200694444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45960.745200694444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45960.745200694444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45960.745200694444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45960.745200694444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45960.745200694444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45960.745200694444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45960.745200694444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45960.745200694444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45960.745200694444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45960.745200694444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45960.745200694444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45960.745200694444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45960.745200694444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45960.745200694444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45960.745200694444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45960.745200694444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45960.745200694444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45960.745200694444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45960.745200694444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45960.745200694444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45960.745200694444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45960.745200694444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45960.745200694444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45960.745200694444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45960.745200694444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45960.745200694444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45960.745200694444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45960.745200694444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45960.745200694444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45960.745200694444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45960.745200694444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45960.745200694444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45960.745200694444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45960.745200694444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45960.745200694444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45960.745200694444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45960.745200694444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45960.745200694444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45960.745200694444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45960.745200694444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45960.745200694444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45960.745200694444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45960.745200694444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45960.745200694444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45960.745200694444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45960.745200694444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45960.745200694444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45960.745200694444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45960.745200694444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45960.745200694444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45960.745200694444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45960.745200694444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45960.745200694444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45960.745200694444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45960.745200694444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45960.745200694444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45960.745200694444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45960.745200694444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45960.745200694444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45960.745200694444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45960.745200694444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45960.745200694444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45960.745200694444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45960.745200694444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45960.745200694444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45960.745200694444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45960.745200694444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45960.745200694444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45960.745200694444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45960.745200694444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45960.745200694444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45960.745200694444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45960.745200694444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45960.745200694444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45960.745200694444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45960.745200694444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45960.745200694444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45960.745200694444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45960.745200694444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45960.745200694444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45960.745200694444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45960.745200694444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45960.745200694444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45960.745200694444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45960.745200694444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45960.745200694444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45960.745200694444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45960.745200694444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45960.745200694444</v>
      </c>
      <c r="H145" s="123"/>
      <c r="I145" s="119" t="str">
        <f>IFERROR(VLOOKUP(D145,DB!A:F,6,0),"")</f>
        <v/>
      </c>
      <c r="J145" s="119" t="str">
        <f>IFERROR(VLOOKUP(D145,DB!A:G,7,0),"")</f>
        <v/>
      </c>
      <c r="K145" s="125"/>
      <c r="L145" s="121" t="str">
        <f>IFERROR(VLOOKUP(D145,DB!A:I,9,0),"")</f>
        <v/>
      </c>
    </row>
    <row r="146" spans="1:12" ht="15" customHeight="1">
      <c r="A146" s="126"/>
      <c r="B146" s="126" t="str">
        <f>IFERROR(VLOOKUP(D146,DB!A:K,11,0),"")</f>
        <v/>
      </c>
      <c r="C146" s="127"/>
      <c r="D146" s="128"/>
      <c r="E146" s="129"/>
      <c r="F146" s="130"/>
      <c r="G146" s="131">
        <f ca="1">IFERROR(NOW()-F146,"")</f>
        <v>45960.745200694444</v>
      </c>
      <c r="H146" s="130"/>
      <c r="I146" s="126" t="str">
        <f>IFERROR(VLOOKUP(D146,DB!A:F,6,0),"")</f>
        <v/>
      </c>
      <c r="J146" s="126" t="str">
        <f>IFERROR(VLOOKUP(D146,DB!A:G,7,0),"")</f>
        <v/>
      </c>
      <c r="K146" s="132"/>
      <c r="L146" s="128" t="str">
        <f>IFERROR(VLOOKUP(D146,DB!A:I,9,0),"")</f>
        <v/>
      </c>
    </row>
  </sheetData>
  <dataValidations count="2">
    <dataValidation allowBlank="1" showInputMessage="1" showErrorMessage="1" sqref="E1" xr:uid="{A4F81451-56CC-4543-9497-104C4E44EE4B}"/>
    <dataValidation type="list" allowBlank="1" showInputMessage="1" showErrorMessage="1" sqref="E2:E3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7"/>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39109</v>
      </c>
      <c r="B2" s="37" t="str">
        <f>IFERROR(VLOOKUP(D2,DB!A:K,11,0),"")</f>
        <v>R5</v>
      </c>
      <c r="C2" s="37">
        <v>3</v>
      </c>
      <c r="D2" s="118" t="s">
        <v>36011</v>
      </c>
      <c r="E2" s="37" t="s">
        <v>39021</v>
      </c>
      <c r="F2" s="38">
        <v>45891.832060185188</v>
      </c>
      <c r="G2" s="144">
        <f ca="1">IFERROR(NOW()-F2,"")</f>
        <v>68.913140509255754</v>
      </c>
      <c r="H2" s="38">
        <v>45891.790393518517</v>
      </c>
      <c r="I2" s="37" t="str">
        <f>IFERROR(VLOOKUP(D2,DB!A:F,6,0),"")</f>
        <v>Generator-SG</v>
      </c>
      <c r="J2" s="37" t="str">
        <f>IFERROR(VLOOKUP(D2,DB!A:G,7,0),"")</f>
        <v>Vandalized</v>
      </c>
      <c r="K2" s="37" t="s">
        <v>39110</v>
      </c>
      <c r="L2" s="37" t="str">
        <f>IFERROR(VLOOKUP(D2,DB!A:I,9,0),"")</f>
        <v>Latis</v>
      </c>
      <c r="M2" s="117"/>
    </row>
    <row r="3" spans="1:13" ht="30.75">
      <c r="A3" s="37" t="s">
        <v>39111</v>
      </c>
      <c r="B3" s="37" t="str">
        <f>IFERROR(VLOOKUP(D3,DB!A:K,11,0),"")</f>
        <v>R5</v>
      </c>
      <c r="C3" s="37">
        <v>1</v>
      </c>
      <c r="D3" s="37" t="s">
        <v>33268</v>
      </c>
      <c r="E3" s="37" t="s">
        <v>39100</v>
      </c>
      <c r="F3" s="38">
        <v>45926.188877314817</v>
      </c>
      <c r="G3" s="144">
        <f t="shared" ref="G3" ca="1" si="0">IFERROR(NOW()-F3,"")</f>
        <v>34.556323379627429</v>
      </c>
      <c r="H3" s="38">
        <v>45926.158159722225</v>
      </c>
      <c r="I3" s="37" t="str">
        <f>IFERROR(VLOOKUP(D3,DB!A:F,6,0),"")</f>
        <v>SCECO</v>
      </c>
      <c r="J3" s="37" t="str">
        <f>IFERROR(VLOOKUP(D3,DB!A:G,7,0),"")</f>
        <v>Good</v>
      </c>
      <c r="K3" s="37" t="s">
        <v>39112</v>
      </c>
      <c r="L3" s="37" t="str">
        <f>IFERROR(VLOOKUP(D3,DB!A:I,9,0),"")</f>
        <v>Latis</v>
      </c>
      <c r="M3" s="117"/>
    </row>
    <row r="4" spans="1:13" ht="48" customHeight="1">
      <c r="A4" s="152" t="s">
        <v>39113</v>
      </c>
      <c r="B4" s="152" t="str">
        <f>IFERROR(VLOOKUP(D4,DB!A:K,11,0),"")</f>
        <v>R5</v>
      </c>
      <c r="C4" s="152">
        <v>1</v>
      </c>
      <c r="D4" s="152" t="s">
        <v>34758</v>
      </c>
      <c r="E4" s="152" t="s">
        <v>39100</v>
      </c>
      <c r="F4" s="153">
        <v>45948.661111111112</v>
      </c>
      <c r="G4" s="154">
        <f ca="1">IFERROR(NOW()-F4,"")</f>
        <v>12.084089583331661</v>
      </c>
      <c r="H4" s="153">
        <v>45948.661111111112</v>
      </c>
      <c r="I4" s="152" t="str">
        <f>IFERROR(VLOOKUP(D4,DB!A:F,6,0),"")</f>
        <v>SCECO</v>
      </c>
      <c r="J4" s="152" t="str">
        <f>IFERROR(VLOOKUP(D4,DB!A:G,7,0),"")</f>
        <v>Dead</v>
      </c>
      <c r="K4" s="152" t="s">
        <v>39114</v>
      </c>
      <c r="L4" s="152" t="str">
        <f>IFERROR(VLOOKUP(D4,DB!A:I,9,0),"")</f>
        <v>Latis</v>
      </c>
    </row>
    <row r="5" spans="1:13" ht="30.75">
      <c r="A5" s="152" t="s">
        <v>39115</v>
      </c>
      <c r="B5" s="152" t="str">
        <f>IFERROR(VLOOKUP(D5,DB!A:K,11,0),"")</f>
        <v>R5</v>
      </c>
      <c r="C5" s="152">
        <v>1</v>
      </c>
      <c r="D5" s="152" t="s">
        <v>38155</v>
      </c>
      <c r="E5" s="152" t="s">
        <v>39116</v>
      </c>
      <c r="F5" s="153">
        <v>45960.655891203707</v>
      </c>
      <c r="G5" s="154">
        <f ca="1">IFERROR(NOW()-F5,"")</f>
        <v>8.9309490736923181E-2</v>
      </c>
      <c r="H5" s="153">
        <v>45960.638819444444</v>
      </c>
      <c r="I5" s="152" t="str">
        <f>IFERROR(VLOOKUP(D5,DB!A:F,6,0),"")</f>
        <v>SCECO</v>
      </c>
      <c r="J5" s="152" t="str">
        <f>IFERROR(VLOOKUP(D5,DB!A:G,7,0),"")</f>
        <v>Haj Removal</v>
      </c>
      <c r="K5" s="152" t="s">
        <v>39117</v>
      </c>
      <c r="L5" s="152" t="str">
        <f>IFERROR(VLOOKUP(D5,DB!A:I,9,0),"")</f>
        <v>Latis</v>
      </c>
    </row>
    <row r="6" spans="1:13" ht="30.75">
      <c r="A6" s="152" t="s">
        <v>39115</v>
      </c>
      <c r="B6" s="152" t="str">
        <f>IFERROR(VLOOKUP(D6,DB!A:K,11,0),"")</f>
        <v>R5</v>
      </c>
      <c r="C6" s="152">
        <v>1</v>
      </c>
      <c r="D6" s="152" t="s">
        <v>38316</v>
      </c>
      <c r="E6" s="152" t="s">
        <v>39116</v>
      </c>
      <c r="F6" s="153">
        <v>45960.655891203707</v>
      </c>
      <c r="G6" s="154">
        <f ca="1">IFERROR(NOW()-F6,"")</f>
        <v>8.9309490736923181E-2</v>
      </c>
      <c r="H6" s="153">
        <v>45960.638819444444</v>
      </c>
      <c r="I6" s="152" t="str">
        <f>IFERROR(VLOOKUP(D6,DB!A:F,6,0),"")</f>
        <v>SCECO</v>
      </c>
      <c r="J6" s="152" t="str">
        <f>IFERROR(VLOOKUP(D6,DB!A:G,7,0),"")</f>
        <v>Haj Removal</v>
      </c>
      <c r="K6" s="152" t="s">
        <v>39118</v>
      </c>
      <c r="L6" s="152" t="str">
        <f>IFERROR(VLOOKUP(D6,DB!A:I,9,0),"")</f>
        <v>Latis</v>
      </c>
    </row>
    <row r="7" spans="1:13" ht="15">
      <c r="A7" s="152"/>
      <c r="B7" s="152" t="str">
        <f>IFERROR(VLOOKUP(D7,DB!A:K,11,0),"")</f>
        <v/>
      </c>
      <c r="C7" s="152"/>
      <c r="D7" s="152"/>
      <c r="E7" s="152"/>
      <c r="F7" s="153"/>
      <c r="G7" s="154">
        <f ca="1">IFERROR(NOW()-F7,"")</f>
        <v>45960.745200694444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45960.745200694444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45960.745200694444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45960.745200694444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45960.745200694444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45960.745200694444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45960.745200694444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45960.745200694444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45960.745200694444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45960.745200694444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45960.745200694444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45960.745200694444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45960.745200694444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45960.745200694444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45960.745200694444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45960.745200694444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45960.745200694444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45960.745200694444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45960.745200694444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45960.745200694444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45960.745200694444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45960.745200694444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45960.745200694444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45960.745200694444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45960.745200694444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45960.745200694444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45960.745200694444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45960.745200694444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45960.745200694444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45960.745200694444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45960.745200694444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45960.745200694444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45960.745200694444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45960.745200694444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45960.745200694444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45960.745200694444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45960.745200694444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45960.745200694444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45960.745200694444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45960.745200694444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45960.745200694444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45960.745200694444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45960.745200694444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45960.745200694444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45960.745200694444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45960.745200694444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45960.745200694444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45960.745200694444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45960.745200694444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45960.745200694444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45960.745200694444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45960.745200694444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45960.745200694444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45960.745200694444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45960.745200694444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45960.745200694444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45960.745200694444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45960.745200694444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45960.745200694444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45960.745200694444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45960.745200694444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45960.745200694444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45960.745200694444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45960.745200694444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45960.745200694444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45960.745200694444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45960.745200694444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45960.745200694444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45960.745200694444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45960.745200694444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45960.745200694444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45960.745200694444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45960.745200694444</v>
      </c>
      <c r="H79" s="153"/>
      <c r="I79" s="152" t="str">
        <f>IFERROR(VLOOKUP(D79,DB!A:F,6,0),"")</f>
        <v/>
      </c>
      <c r="J79" s="152" t="str">
        <f>IFERROR(VLOOKUP(D79,DB!A:G,7,0),"")</f>
        <v/>
      </c>
      <c r="K79" s="152"/>
      <c r="L79" s="152" t="str">
        <f>IFERROR(VLOOKUP(D79,DB!A:I,9,0),"")</f>
        <v/>
      </c>
    </row>
    <row r="80" spans="1:12" ht="15">
      <c r="A80" s="158"/>
      <c r="B80" s="158" t="str">
        <f>IFERROR(VLOOKUP(D80,DB!A:K,11,0),"")</f>
        <v/>
      </c>
      <c r="C80" s="158"/>
      <c r="D80" s="158"/>
      <c r="E80" s="158"/>
      <c r="F80" s="159"/>
      <c r="G80" s="160">
        <f ca="1">IFERROR(NOW()-F80,"")</f>
        <v>45960.745200694444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45960.745200694444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45960.745200694444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45960.745200694444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45960.745200694444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45960.745200694444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45960.745200694444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45960.745200694444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45960.745200694444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45960.745200694444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45960.745200694444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45960.745200694444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45960.745200694444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45960.745200694444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45960.745200694444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45960.745200694444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45960.745200694444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45960.745200694444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45960.745200694444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45960.745200694444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45960.745200694444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45960.745200694444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45960.745200694444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45960.745200694444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45960.745200694444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45960.745200694444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45960.745200694444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45960.745200694444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45960.745200694444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45960.745200694444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45960.745200694444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45960.745200694444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45960.745200694444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45960.745200694444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45960.745200694444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45960.745200694444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45960.745200694444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45960.745200694444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45960.745200694444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45960.745200694444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45960.745200694444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45960.745200694444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45960.745200694444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45960.745200694444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45960.745200694444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45960.745200694444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45960.745200694444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45960.745200694444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45960.745200694444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45960.745200694444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45960.745200694444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45960.745200694444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45960.745200694444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45960.745200694444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45960.745200694444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45960.745200694444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45960.745200694444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45960.745200694444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45960.745200694444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45960.745200694444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45960.745200694444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45960.745200694444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45960.745200694444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45960.745200694444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45960.745200694444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45960.745200694444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45960.745200694444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45960.745200694444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45960.745200694444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45960.745200694444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45960.745200694444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45960.745200694444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45960.745200694444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45960.745200694444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45960.745200694444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45960.745200694444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45960.745200694444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45960.745200694444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45960.745200694444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45960.745200694444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45960.745200694444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45960.745200694444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45960.745200694444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45960.745200694444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45960.745200694444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45960.745200694444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45960.745200694444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45960.745200694444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45960.745200694444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45960.745200694444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45960.745200694444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45960.745200694444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45960.745200694444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45960.745200694444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45960.745200694444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45960.745200694444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45960.745200694444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45960.745200694444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45960.745200694444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45960.745200694444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45960.745200694444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45960.745200694444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45960.745200694444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45960.745200694444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45960.745200694444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45960.745200694444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45960.745200694444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45960.745200694444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45960.745200694444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45960.745200694444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45960.745200694444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45960.745200694444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45960.745200694444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45960.745200694444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45960.745200694444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45960.745200694444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45960.745200694444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45960.745200694444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45960.745200694444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45960.745200694444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45960.745200694444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45960.745200694444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45960.745200694444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45960.745200694444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45960.745200694444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45960.745200694444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45960.745200694444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45960.745200694444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45960.745200694444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45960.745200694444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45960.745200694444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45960.745200694444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45960.745200694444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45960.745200694444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45960.745200694444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45960.745200694444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45960.745200694444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45960.745200694444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45960.745200694444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45960.745200694444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45960.745200694444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45960.745200694444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45960.745200694444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45960.745200694444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45960.745200694444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45960.745200694444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45960.745200694444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45960.745200694444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45960.745200694444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45960.745200694444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45960.745200694444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45960.745200694444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45960.745200694444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45960.745200694444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45960.745200694444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45960.745200694444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45960.745200694444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45960.745200694444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45960.745200694444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45960.745200694444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45960.745200694444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45960.745200694444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45960.745200694444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45960.745200694444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45960.745200694444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45960.745200694444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45960.745200694444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45960.745200694444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45960.745200694444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45960.745200694444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45960.745200694444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45960.745200694444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45960.745200694444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45960.745200694444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45960.745200694444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45960.745200694444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45960.745200694444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45960.745200694444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45960.745200694444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45960.745200694444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45960.745200694444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45960.745200694444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45960.745200694444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45960.745200694444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45960.745200694444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45960.745200694444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45960.745200694444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45960.745200694444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45960.745200694444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45960.745200694444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45960.745200694444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45960.745200694444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45960.745200694444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45960.745200694444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45960.745200694444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45960.745200694444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45960.745200694444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45960.745200694444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45960.745200694444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45960.745200694444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45960.745200694444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45960.745200694444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45960.745200694444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45960.745200694444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45960.745200694444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45960.745200694444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45960.745200694444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45960.745200694444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45960.745200694444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45960.745200694444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45960.745200694444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45960.745200694444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45960.745200694444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45960.745200694444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45960.745200694444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45960.745200694444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45960.745200694444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45960.745200694444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45960.745200694444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45960.745200694444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45960.745200694444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45960.745200694444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45960.745200694444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45960.745200694444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45960.745200694444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45960.745200694444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45960.745200694444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45960.745200694444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45960.745200694444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45960.745200694444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45960.745200694444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45960.745200694444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45960.745200694444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45960.745200694444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45960.745200694444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45960.745200694444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45960.745200694444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45960.745200694444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45960.745200694444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45960.745200694444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45960.745200694444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45960.745200694444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45960.745200694444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45960.745200694444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45960.745200694444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45960.745200694444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45960.745200694444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45960.745200694444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45960.745200694444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45960.745200694444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45960.745200694444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45960.745200694444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45960.745200694444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45960.745200694444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45960.745200694444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45960.745200694444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45960.745200694444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45960.745200694444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45960.745200694444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45960.745200694444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45960.745200694444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45960.745200694444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45960.745200694444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45960.745200694444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45960.745200694444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45960.745200694444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45960.745200694444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45960.745200694444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45960.745200694444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45960.745200694444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45960.745200694444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45960.745200694444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45960.745200694444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45960.745200694444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45960.745200694444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45960.745200694444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45960.745200694444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45960.745200694444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45960.745200694444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45960.745200694444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45960.745200694444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45960.745200694444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45960.745200694444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45960.745200694444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45960.745200694444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45960.745200694444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45960.745200694444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45960.745200694444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45960.745200694444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45960.745200694444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45960.745200694444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45960.745200694444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45960.745200694444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45960.745200694444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45960.745200694444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45960.745200694444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45960.745200694444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45960.745200694444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45960.745200694444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45960.745200694444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45960.745200694444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45960.745200694444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45960.745200694444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45960.745200694444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45960.745200694444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45960.745200694444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45960.745200694444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45960.745200694444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45960.745200694444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45960.745200694444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45960.745200694444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45960.745200694444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45960.745200694444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45960.745200694444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45960.745200694444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45960.745200694444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45960.745200694444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45960.745200694444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45960.745200694444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45960.745200694444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45960.745200694444</v>
      </c>
      <c r="H400" s="159"/>
      <c r="I400" s="158" t="str">
        <f>IFERROR(VLOOKUP(D400,DB!A:F,6,0),"")</f>
        <v/>
      </c>
      <c r="J400" s="158" t="str">
        <f>IFERROR(VLOOKUP(D400,DB!A:G,7,0),"")</f>
        <v/>
      </c>
      <c r="K400" s="158"/>
      <c r="L400" s="158" t="str">
        <f>IFERROR(VLOOKUP(D400,DB!A:I,9,0),"")</f>
        <v/>
      </c>
    </row>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10" ht="15"/>
    <row r="511" ht="15"/>
    <row r="513" ht="15"/>
    <row r="514" ht="15"/>
    <row r="515" ht="15"/>
    <row r="516" ht="15"/>
    <row r="518" ht="15"/>
    <row r="519" ht="15"/>
    <row r="526" ht="15"/>
    <row r="527" ht="15"/>
    <row r="528" ht="15"/>
    <row r="529" ht="15"/>
    <row r="530" ht="15"/>
    <row r="531" ht="15"/>
    <row r="534" ht="15"/>
    <row r="535" ht="15"/>
    <row r="536" ht="15"/>
    <row r="537" ht="15"/>
    <row r="538" ht="15"/>
    <row r="539" ht="15"/>
    <row r="540" ht="15"/>
    <row r="541" ht="15"/>
    <row r="542" ht="15"/>
    <row r="543" ht="15"/>
    <row r="544" ht="15"/>
    <row r="545"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1" ht="15"/>
    <row r="602" ht="15"/>
    <row r="639" ht="15"/>
    <row r="640" ht="15"/>
    <row r="641" ht="15"/>
    <row r="642" ht="15"/>
    <row r="643" ht="15"/>
    <row r="644" ht="15"/>
    <row r="645" ht="15"/>
    <row r="646" ht="15"/>
    <row r="647" ht="15"/>
    <row r="648"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9" ht="15"/>
    <row r="730" ht="15"/>
    <row r="731" ht="15"/>
    <row r="733" ht="15"/>
    <row r="734"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938" ht="15"/>
    <row r="939" ht="15"/>
    <row r="940" ht="15"/>
    <row r="941" ht="15"/>
    <row r="942" ht="15"/>
    <row r="943" ht="15"/>
    <row r="949" ht="15"/>
    <row r="950" ht="15"/>
    <row r="951" ht="15"/>
    <row r="952" ht="15"/>
    <row r="953" ht="15"/>
    <row r="954" ht="15"/>
    <row r="955"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6" ht="15"/>
    <row r="1007" ht="15"/>
    <row r="1013" ht="15"/>
    <row r="1014" ht="15"/>
    <row r="1016" ht="15"/>
    <row r="1017" ht="15"/>
    <row r="1018" ht="15"/>
    <row r="1019" ht="15"/>
    <row r="1020" ht="15"/>
    <row r="1021" ht="15"/>
    <row r="1022" ht="15"/>
    <row r="1024" ht="15"/>
    <row r="1025" ht="15"/>
    <row r="1026"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5" ht="15"/>
    <row r="1096" ht="15"/>
    <row r="1097" ht="15"/>
    <row r="1098" ht="15"/>
    <row r="1099" ht="15"/>
    <row r="1100" ht="15"/>
    <row r="1101" ht="15"/>
    <row r="1102" ht="15"/>
    <row r="1103" ht="15"/>
    <row r="1104" ht="15"/>
    <row r="1105" ht="15"/>
    <row r="1106" ht="15"/>
    <row r="1107" ht="15"/>
    <row r="1108"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61" ht="15"/>
    <row r="1162"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8" ht="15"/>
    <row r="1189" ht="15"/>
    <row r="1190" ht="15"/>
    <row r="1193" ht="15"/>
    <row r="1195" ht="15"/>
    <row r="1197" ht="15"/>
    <row r="1200" ht="15"/>
    <row r="1201" ht="15"/>
    <row r="1202" ht="15"/>
    <row r="1204" ht="15"/>
    <row r="1206" ht="15"/>
    <row r="1207" ht="15"/>
    <row r="1208" ht="15"/>
    <row r="1209" ht="15"/>
    <row r="1210" ht="15"/>
    <row r="1212" ht="15"/>
    <row r="1213" ht="15"/>
    <row r="1214" ht="15"/>
    <row r="1215" ht="15"/>
    <row r="1217" ht="15"/>
    <row r="1219" ht="15"/>
    <row r="1220" ht="15"/>
    <row r="1222" ht="15"/>
    <row r="1223" ht="15"/>
    <row r="1224" ht="15"/>
    <row r="1225" ht="15"/>
    <row r="1227" ht="15"/>
    <row r="1229" ht="15"/>
    <row r="1230" ht="15"/>
    <row r="1231" ht="15"/>
    <row r="1232" ht="15"/>
    <row r="1234" ht="15"/>
    <row r="1235" ht="15"/>
    <row r="1236" ht="15"/>
    <row r="1237" ht="15"/>
    <row r="1238" ht="15"/>
    <row r="1239" ht="15"/>
    <row r="1240" ht="15"/>
    <row r="1243" ht="15"/>
    <row r="1245" ht="15"/>
    <row r="1246" ht="15"/>
    <row r="1247" ht="15"/>
    <row r="1248" ht="15"/>
    <row r="1249" ht="15"/>
    <row r="1250" ht="15"/>
    <row r="1251" ht="15"/>
    <row r="1252" ht="15"/>
    <row r="1255" ht="15"/>
    <row r="1256" ht="15"/>
    <row r="1258" ht="15"/>
    <row r="1260" ht="15"/>
    <row r="1261" ht="15"/>
    <row r="1262" ht="15"/>
    <row r="1263" ht="15"/>
    <row r="1264" ht="15"/>
    <row r="1268" ht="15"/>
    <row r="1269" ht="15"/>
    <row r="1271" ht="15"/>
    <row r="1272" ht="15"/>
    <row r="1275" ht="15"/>
    <row r="1276" ht="15"/>
    <row r="1280" ht="15"/>
    <row r="1287" ht="15"/>
  </sheetData>
  <dataValidations count="2">
    <dataValidation allowBlank="1" showInputMessage="1" showErrorMessage="1" sqref="E1" xr:uid="{920C6338-E771-4DAE-8C89-92A9093EA4DE}"/>
    <dataValidation type="list" allowBlank="1" showInputMessage="1" showErrorMessage="1" sqref="E2:E40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45960.745200694444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45960.745200694444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45960.745200694444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45960.745200694444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45960.745200694444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45960.745200694444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45960.745200694444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45960.745200694444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45960.745200694444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45960.745200694444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45960.745200694444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45960.745200694444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45960.745200694444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45960.745200694444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45960.745200694444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45960.745200694444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45960.745200694444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45960.745200694444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45960.745200694444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45960.745200694444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45960.745200694444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45960.745200694444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45960.745200694444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45960.745200694444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45960.745200694444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45960.745200694444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45960.745200694444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45960.745200694444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45960.745200694444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45960.745200694444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45960.745200694444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45960.745200694444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45960.745200694444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45960.745200694444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45960.745200694444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45960.745200694444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45960.745200694444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45960.745200694444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45960.745200694444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45960.745200694444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45960.745200694444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45960.745200694444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45960.745200694444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45960.745200694444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45960.745200694444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45960.745200694444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45960.745200694444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45960.745200694444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45960.745200694444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45960.745200694444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45960.745200694444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45960.745200694444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45960.745200694444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45960.745200694444</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2025-10-30T14:54:57Z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