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62" documentId="120_S{2AC9BD13-BADA-5192-A53E-5A8FF88502F6}" xr6:coauthVersionLast="47" xr6:coauthVersionMax="47" xr10:uidLastSave="{E3A6A17F-34DD-4930-BB1E-DCABB850433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7" i="5"/>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<sst xmlns="http://schemas.openxmlformats.org/spreadsheetml/2006/main" count="180313" uniqueCount="39139">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</sst>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315.48419745370484</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3.8005324073310476E-2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45978.432623379631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45978.432623379631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45978.432623379631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45978.432623379631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45978.432623379631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45978.432623379631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45978.432623379631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45978.432623379631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45978.432623379631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45978.432623379631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45978.432623379631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45978.432623379631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45978.432623379631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45978.432623379631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45978.432623379631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45978.432623379631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45978.432623379631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45978.432623379631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45978.432623379631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45978.432623379631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45978.432623379631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45978.432623379631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45978.432623379631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45978.432623379631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45978.432623379631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45978.432623379631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45978.432623379631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45978.432623379631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45978.432623379631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45978.432623379631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45978.432623379631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45978.432623379631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45978.432623379631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45978.432623379631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45978.432623379631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45978.432623379631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45978.432623379631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45978.432623379631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45978.432623379631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45978.432623379631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45978.432623379631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45978.432623379631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45978.432623379631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45978.432623379631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45978.432623379631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45978.432623379631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45978.432623379631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45978.432623379631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45978.432623379631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45978.432623379631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45978.432623379631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45978.432623379631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45978.432623379631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45978.432623379631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45978.432623379631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45978.432623379631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45978.432623379631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45978.432623379631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45978.432623379631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45978.432623379631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45978.432623379631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45978.432623379631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45978.432623379631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45978.432623379631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45978.432623379631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45978.432623379631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45978.432623379631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45978.432623379631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45978.432623379631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45978.432623379631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45978.432623379631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45978.432623379631</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57659413-6A09-4BE9-BD75-AF6649B7E1D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153.4327854166695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1.9962807870397228</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20838</v>
      </c>
      <c r="E5" s="103" t="s">
        <v>39021</v>
      </c>
      <c r="F5" s="104">
        <v>45978.357812499999</v>
      </c>
      <c r="G5" s="105">
        <f ca="1">IFERROR(NOW()-F5,"-")</f>
        <v>7.4810879632423166E-2</v>
      </c>
      <c r="H5" s="104">
        <v>45978.345763888887</v>
      </c>
      <c r="I5" s="18" t="str">
        <f>IFERROR(VLOOKUP(D5,DB!A:F,6,0),"")</f>
        <v>SCECO</v>
      </c>
      <c r="J5" s="18" t="str">
        <f>IFERROR(VLOOKUP(D5,DB!A:G,7,0),"")</f>
        <v>Dead+No BB Design+No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24801</v>
      </c>
      <c r="E6" s="103" t="s">
        <v>39021</v>
      </c>
      <c r="F6" s="104"/>
      <c r="G6" s="105">
        <f ca="1">IFERROR(NOW()-F6,"-")</f>
        <v>45978.432623379631</v>
      </c>
      <c r="H6" s="104">
        <v>45978.328020833331</v>
      </c>
      <c r="I6" s="18" t="str">
        <f>IFERROR(VLOOKUP(D6,DB!A:F,6,0),"")</f>
        <v>SCECO</v>
      </c>
      <c r="J6" s="18" t="str">
        <f>IFERROR(VLOOKUP(D6,DB!A:G,7,0),"")</f>
        <v>No BB Shifted+No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R2</v>
      </c>
      <c r="C7" s="61"/>
      <c r="D7" s="61" t="s">
        <v>20838</v>
      </c>
      <c r="E7" s="85"/>
      <c r="F7" s="74"/>
      <c r="G7" s="75">
        <f ca="1">IFERROR(NOW()-F7,"-")</f>
        <v>45978.432623379631</v>
      </c>
      <c r="H7" s="74"/>
      <c r="I7" s="61" t="str">
        <f>IFERROR(VLOOKUP(D7,DB!A:F,6,0),"")</f>
        <v>SCECO</v>
      </c>
      <c r="J7" s="61" t="str">
        <f>IFERROR(VLOOKUP(D7,DB!A:G,7,0),"")</f>
        <v>Dead+No BB Design+No BB Design</v>
      </c>
      <c r="K7" s="86"/>
      <c r="L7" s="61" t="str">
        <f>IFERROR(VLOOKUP(D7,DB!A:I,9,0),"")</f>
        <v>Latis</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45978.432623379631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45978.432623379631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45978.432623379631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45978.432623379631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45978.432623379631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45978.432623379631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45978.432623379631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45978.432623379631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45978.432623379631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45978.432623379631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45978.432623379631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45978.432623379631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45978.432623379631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45978.432623379631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45978.432623379631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45978.432623379631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45978.432623379631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45978.432623379631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45978.432623379631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45978.432623379631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45978.432623379631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45978.432623379631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45978.432623379631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45978.432623379631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45978.432623379631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45978.432623379631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45978.432623379631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45978.432623379631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45978.432623379631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45978.432623379631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45978.432623379631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45978.432623379631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45978.432623379631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45978.432623379631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45978.432623379631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45978.432623379631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45978.432623379631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45978.432623379631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45978.432623379631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45978.432623379631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45978.432623379631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45978.432623379631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45978.432623379631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45978.432623379631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45978.432623379631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45978.432623379631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45978.432623379631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45978.432623379631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45978.432623379631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45978.432623379631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45978.432623379631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45978.432623379631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45978.432623379631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45978.432623379631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45978.432623379631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45978.432623379631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45978.432623379631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45978.432623379631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45978.432623379631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45978.432623379631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45978.432623379631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45978.432623379631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45978.432623379631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45978.432623379631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45978.432623379631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45978.432623379631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45978.432623379631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45978.432623379631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45978.432623379631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45978.432623379631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45978.432623379631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45978.432623379631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45978.432623379631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45978.432623379631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45978.432623379631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45978.432623379631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45978.432623379631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45978.432623379631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45978.432623379631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45978.432623379631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45978.432623379631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45978.432623379631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45978.432623379631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45978.432623379631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45978.432623379631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45978.432623379631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45978.432623379631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45978.432623379631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45978.432623379631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45978.432623379631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45978.432623379631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45978.432623379631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45978.432623379631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45978.432623379631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45978.432623379631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45978.432623379631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45978.432623379631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45978.432623379631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45978.432623379631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45978.432623379631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45978.432623379631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45978.432623379631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45978.432623379631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45978.432623379631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45978.432623379631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45978.432623379631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45978.432623379631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45978.432623379631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45978.432623379631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45978.432623379631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45978.432623379631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45978.432623379631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45978.432623379631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45978.432623379631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45978.432623379631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45978.432623379631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45978.432623379631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45978.432623379631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45978.432623379631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45978.432623379631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45978.432623379631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45978.432623379631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45978.432623379631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45978.432623379631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45978.432623379631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45978.432623379631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45978.432623379631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45978.432623379631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45978.432623379631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45978.432623379631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45978.432623379631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45978.432623379631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45978.432623379631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45978.432623379631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45978.432623379631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45978.432623379631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45978.432623379631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45978.432623379631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45978.432623379631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45978.432623379631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45978.432623379631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45978.432623379631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45978.432623379631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45978.432623379631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45978.432623379631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45978.432623379631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45978.432623379631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45978.432623379631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45978.432623379631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45978.432623379631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45978.432623379631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45978.432623379631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45978.432623379631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45978.432623379631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45978.432623379631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45978.432623379631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45978.432623379631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45978.432623379631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45978.432623379631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45978.432623379631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45978.432623379631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45978.432623379631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45978.432623379631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45978.432623379631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45978.432623379631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45978.432623379631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45978.432623379631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45978.432623379631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45978.432623379631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45978.432623379631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45978.432623379631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45978.432623379631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45978.432623379631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45978.432623379631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45978.432623379631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45978.432623379631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45978.432623379631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45978.432623379631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45978.432623379631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45978.432623379631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45978.432623379631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45978.432623379631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45978.432623379631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45978.432623379631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45978.432623379631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45978.432623379631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45978.432623379631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45978.432623379631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45978.432623379631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45978.432623379631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45978.432623379631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45978.432623379631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45978.432623379631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45978.432623379631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45978.432623379631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45978.432623379631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45978.432623379631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45978.432623379631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45978.432623379631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45978.432623379631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45978.432623379631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45978.432623379631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45978.432623379631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45978.432623379631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45978.432623379631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45978.432623379631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45978.432623379631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45978.432623379631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45978.432623379631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45978.432623379631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45978.432623379631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0.1011534722201759</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6.6257638893148396E-2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45978.432623379631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45978.432623379631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45978.432623379631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45978.432623379631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45978.432623379631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45978.432623379631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45978.432623379631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45978.432623379631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45978.432623379631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45978.432623379631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45978.432623379631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45978.432623379631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45978.432623379631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45978.432623379631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45978.432623379631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45978.432623379631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45978.432623379631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45978.432623379631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45978.432623379631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45978.432623379631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45978.432623379631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45978.432623379631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45978.432623379631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45978.432623379631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45978.432623379631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45978.432623379631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45978.432623379631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45978.432623379631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45978.432623379631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45978.432623379631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45978.432623379631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45978.432623379631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45978.432623379631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45978.432623379631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45978.432623379631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45978.432623379631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45978.432623379631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45978.432623379631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45978.432623379631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45978.432623379631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45978.432623379631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45978.432623379631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45978.432623379631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45978.432623379631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45978.432623379631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45978.432623379631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45978.432623379631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45978.432623379631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45978.432623379631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45978.432623379631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45978.432623379631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45978.432623379631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45978.432623379631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45978.432623379631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45978.432623379631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45978.432623379631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45978.432623379631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45978.432623379631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45978.432623379631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45978.432623379631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45978.432623379631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45978.432623379631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45978.432623379631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45978.432623379631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45978.432623379631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45978.432623379631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45978.432623379631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45978.432623379631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45978.432623379631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45978.432623379631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45978.432623379631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45978.432623379631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45978.432623379631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45978.432623379631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45978.432623379631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45978.432623379631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45978.432623379631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45978.432623379631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45978.432623379631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45978.432623379631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45978.432623379631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45978.432623379631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45978.432623379631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45978.432623379631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45978.432623379631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45978.432623379631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45978.432623379631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45978.432623379631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45978.432623379631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45978.432623379631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45978.432623379631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45978.432623379631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45978.432623379631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45978.432623379631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45978.432623379631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45978.432623379631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45978.432623379631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45978.432623379631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45978.432623379631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45978.432623379631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45978.432623379631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45978.432623379631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45978.432623379631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45978.432623379631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45978.432623379631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45978.432623379631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45978.432623379631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45978.432623379631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45978.432623379631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45978.432623379631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45978.432623379631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45978.432623379631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45978.432623379631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45978.432623379631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45978.432623379631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45978.432623379631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45978.432623379631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45978.432623379631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45978.432623379631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45978.432623379631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45978.432623379631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45978.432623379631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45978.432623379631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45978.432623379631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45978.432623379631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45978.432623379631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45978.432623379631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45978.432623379631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45978.432623379631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45978.432623379631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45978.432623379631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45978.432623379631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45978.432623379631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45978.432623379631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45978.432623379631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45978.432623379631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45978.432623379631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45978.432623379631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45978.432623379631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45978.432623379631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45978.432623379631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45978.432623379631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45978.432623379631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45978.432623379631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45978.432623379631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45978.432623379631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45978.432623379631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45978.432623379631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45978.432623379631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45978.432623379631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45978.432623379631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45978.432623379631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45978.432623379631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45978.432623379631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45978.432623379631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45978.432623379631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45978.432623379631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45978.432623379631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45978.432623379631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45978.432623379631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45978.432623379631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45978.432623379631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45978.432623379631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45978.432623379631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45978.432623379631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45978.432623379631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45978.432623379631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45978.432623379631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45978.432623379631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45978.432623379631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45978.432623379631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45978.432623379631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45978.432623379631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45978.432623379631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45978.432623379631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45978.432623379631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45978.432623379631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45978.432623379631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45978.432623379631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45978.432623379631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45978.432623379631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45978.432623379631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45978.432623379631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45978.432623379631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45978.432623379631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45978.432623379631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45978.432623379631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45978.432623379631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45978.432623379631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45978.432623379631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45978.432623379631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45978.432623379631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45978.432623379631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45978.432623379631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45978.432623379631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45978.432623379631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45978.432623379631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45978.432623379631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45978.432623379631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45978.432623379631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45978.432623379631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45978.432623379631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45978.432623379631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45978.432623379631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45978.432623379631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45978.432623379631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45978.432623379631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45978.432623379631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45978.432623379631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45978.432623379631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45978.432623379631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45978.432623379631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45978.432623379631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45978.432623379631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45978.432623379631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45978.432623379631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45978.432623379631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45978.432623379631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45978.432623379631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45978.432623379631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45978.432623379631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45978.432623379631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45978.432623379631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45978.432623379631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45978.432623379631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45978.432623379631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45978.432623379631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45978.432623379631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45978.432623379631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45978.432623379631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45978.432623379631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45978.432623379631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45978.432623379631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45978.432623379631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45978.432623379631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45978.432623379631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45978.432623379631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45978.432623379631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45978.432623379631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45978.432623379631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45978.432623379631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45978.432623379631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45978.432623379631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45978.432623379631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45978.432623379631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45978.432623379631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45978.432623379631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45978.432623379631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45978.432623379631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45978.432623379631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45978.432623379631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45978.432623379631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45978.432623379631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45978.432623379631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45978.432623379631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45978.432623379631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45978.432623379631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45978.432623379631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45978.432623379631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45978.432623379631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45978.432623379631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45978.432623379631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45978.432623379631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45978.432623379631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45978.432623379631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45978.432623379631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45978.432623379631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45978.432623379631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45978.432623379631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45978.432623379631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45978.432623379631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45978.432623379631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45978.432623379631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45978.432623379631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45978.432623379631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45978.432623379631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45978.432623379631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45978.432623379631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45978.432623379631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45978.432623379631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45978.432623379631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45978.432623379631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45978.432623379631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45978.432623379631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45978.432623379631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45978.432623379631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45978.432623379631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45978.432623379631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45978.432623379631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45978.432623379631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45978.432623379631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45978.432623379631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45978.432623379631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45978.432623379631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45978.432623379631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45978.432623379631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45978.432623379631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45978.432623379631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45978.432623379631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45978.432623379631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45978.432623379631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45978.432623379631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45978.432623379631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45978.432623379631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45978.432623379631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45978.432623379631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45978.432623379631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45978.432623379631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45978.432623379631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45978.432623379631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45978.432623379631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45978.432623379631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45978.432623379631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45978.432623379631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45978.432623379631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45978.432623379631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45978.432623379631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45978.432623379631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45978.432623379631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45978.432623379631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45978.432623379631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45978.432623379631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45978.432623379631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45978.432623379631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45978.432623379631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45978.432623379631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45978.432623379631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45978.432623379631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45978.432623379631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45978.432623379631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45978.432623379631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45978.432623379631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45978.432623379631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45978.432623379631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45978.432623379631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45978.432623379631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45978.432623379631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45978.432623379631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45978.432623379631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45978.432623379631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45978.432623379631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45978.432623379631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45978.432623379631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45978.432623379631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45978.432623379631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45978.432623379631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45978.432623379631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45978.432623379631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45978.432623379631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45978.432623379631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45978.432623379631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45978.432623379631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45978.432623379631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45978.432623379631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45978.432623379631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45978.432623379631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45978.432623379631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45978.432623379631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45978.432623379631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45978.432623379631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45978.432623379631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45978.432623379631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45978.432623379631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45978.432623379631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45978.432623379631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45978.432623379631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45978.432623379631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45978.432623379631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45978.432623379631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45978.432623379631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45978.432623379631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45978.432623379631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45978.432623379631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45978.432623379631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45978.432623379631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45978.432623379631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45978.432623379631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45978.432623379631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45978.432623379631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45978.432623379631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45978.432623379631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45978.432623379631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45978.432623379631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45978.432623379631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45978.432623379631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45978.432623379631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45978.432623379631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45978.432623379631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45978.432623379631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45978.432623379631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45978.432623379631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45978.432623379631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45978.432623379631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45978.432623379631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45978.432623379631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45978.432623379631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45978.432623379631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45978.432623379631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45978.432623379631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45978.432623379631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45978.432623379631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45978.432623379631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45978.432623379631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45978.432623379631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45978.432623379631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45978.432623379631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45978.432623379631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45978.432623379631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45978.432623379631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45978.432623379631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45978.432623379631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45978.432623379631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45978.432623379631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45978.432623379631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45978.432623379631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45978.432623379631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45978.432623379631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45978.432623379631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45978.432623379631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45978.432623379631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45978.432623379631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45978.432623379631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45978.432623379631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45978.432623379631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45978.432623379631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45978.432623379631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45978.432623379631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45978.432623379631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45978.432623379631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45978.432623379631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45978.432623379631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45978.432623379631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45978.432623379631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45978.432623379631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45978.432623379631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45978.432623379631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45978.432623379631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45978.432623379631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45978.432623379631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45978.432623379631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45978.432623379631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45978.432623379631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45978.432623379631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45978.432623379631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45978.432623379631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45978.432623379631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45978.432623379631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45978.432623379631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45978.432623379631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45978.432623379631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45978.432623379631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45978.432623379631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45978.432623379631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45978.432623379631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45978.432623379631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45978.432623379631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45978.432623379631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45978.432623379631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45978.432623379631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45978.432623379631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45978.432623379631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45978.432623379631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45978.432623379631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45978.432623379631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45978.432623379631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45978.432623379631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45978.432623379631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45978.432623379631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45978.432623379631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45978.432623379631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45978.432623379631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45978.432623379631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45978.432623379631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45978.432623379631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45978.432623379631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45978.432623379631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45978.432623379631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45978.432623379631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45978.432623379631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45978.432623379631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45978.432623379631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45978.432623379631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45978.432623379631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45978.432623379631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45978.432623379631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45978.432623379631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45978.432623379631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45978.432623379631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45978.432623379631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45978.432623379631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45978.432623379631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45978.432623379631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45978.432623379631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45978.432623379631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45978.432623379631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45978.432623379631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45978.432623379631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45978.432623379631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45978.432623379631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45978.432623379631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45978.432623379631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45978.432623379631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45978.432623379631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45978.432623379631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45978.432623379631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45978.432623379631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45978.432623379631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45978.432623379631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45978.432623379631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45978.432623379631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45978.432623379631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45978.432623379631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45978.432623379631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45978.432623379631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45978.432623379631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45978.432623379631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45978.432623379631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45978.432623379631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45978.432623379631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45978.432623379631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45978.432623379631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45978.432623379631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45978.432623379631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45978.432623379631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45978.432623379631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45978.432623379631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45978.432623379631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45978.432623379631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45978.432623379631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45978.432623379631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45978.432623379631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45978.432623379631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45978.432623379631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45978.432623379631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45978.432623379631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45978.432623379631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45978.432623379631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45978.432623379631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45978.432623379631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45978.432623379631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45978.432623379631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45978.432623379631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45978.432623379631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45978.432623379631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45978.432623379631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45978.432623379631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45978.432623379631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45978.432623379631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45978.432623379631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45978.432623379631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45978.432623379631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45978.432623379631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45978.432623379631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45978.432623379631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45978.432623379631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45978.432623379631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45978.432623379631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45978.432623379631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45978.432623379631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45978.432623379631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45978.432623379631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45978.432623379631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45978.432623379631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45978.432623379631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45978.432623379631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45978.432623379631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45978.432623379631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45978.432623379631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45978.432623379631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45978.432623379631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45978.432623379631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45978.432623379631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45978.432623379631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45978.432623379631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45978.432623379631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45978.432623379631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45978.432623379631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45978.432623379631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45978.432623379631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45978.432623379631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45978.432623379631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45978.432623379631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45978.432623379631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45978.432623379631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45978.432623379631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45978.432623379631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45978.432623379631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45978.432623379631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45978.432623379631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45978.432623379631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45978.432623379631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45978.432623379631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45978.432623379631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45978.432623379631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45978.432623379631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45978.432623379631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45978.432623379631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45978.432623379631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45978.432623379631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45978.432623379631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45978.432623379631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45978.432623379631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45978.432623379631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45978.432623379631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45978.432623379631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45978.432623379631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45978.432623379631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45978.432623379631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45978.432623379631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45978.432623379631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45978.432623379631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45978.432623379631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45978.432623379631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45978.432623379631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45978.432623379631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45978.432623379631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45978.432623379631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45978.432623379631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45978.432623379631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45978.432623379631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45978.432623379631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45978.432623379631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45978.432623379631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45978.432623379631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45978.432623379631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45978.432623379631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45978.432623379631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45978.432623379631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45978.432623379631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45978.432623379631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45978.432623379631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45978.432623379631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45978.432623379631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45978.432623379631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45978.432623379631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45978.432623379631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45978.432623379631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45978.432623379631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45978.432623379631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45978.432623379631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45978.432623379631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45978.432623379631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45978.432623379631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45978.432623379631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45978.432623379631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45978.432623379631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45978.432623379631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45978.432623379631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45978.432623379631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45978.432623379631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45978.432623379631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45978.432623379631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45978.432623379631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45978.432623379631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45978.432623379631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45978.432623379631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45978.432623379631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45978.432623379631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45978.432623379631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45978.432623379631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45978.432623379631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45978.432623379631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45978.432623379631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45978.432623379631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45978.432623379631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45978.432623379631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45978.432623379631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45978.432623379631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45978.432623379631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45978.432623379631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45978.432623379631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45978.432623379631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45978.432623379631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45978.432623379631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45978.432623379631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45978.432623379631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45978.432623379631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45978.432623379631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45978.432623379631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45978.432623379631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45978.432623379631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45978.432623379631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45978.432623379631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45978.432623379631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45978.432623379631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45978.432623379631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45978.432623379631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45978.432623379631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45978.432623379631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45978.432623379631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45978.432623379631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45978.432623379631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45978.432623379631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45978.432623379631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45978.432623379631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45978.432623379631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45978.432623379631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45978.432623379631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45978.432623379631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45978.432623379631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45978.432623379631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45978.432623379631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45978.432623379631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45978.432623379631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45978.432623379631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45978.432623379631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45978.432623379631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45978.432623379631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45978.432623379631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45978.432623379631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45978.432623379631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45978.432623379631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45978.432623379631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45978.432623379631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45978.432623379631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45978.432623379631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45978.432623379631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45978.432623379631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45978.432623379631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45978.432623379631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45978.432623379631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45978.432623379631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45978.432623379631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45978.432623379631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45978.432623379631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45978.432623379631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45978.432623379631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45978.432623379631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45978.432623379631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45978.432623379631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45978.432623379631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45978.432623379631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45978.432623379631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45978.432623379631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45978.432623379631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45978.432623379631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45978.432623379631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45978.432623379631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45978.432623379631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45978.432623379631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45978.432623379631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45978.432623379631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45978.432623379631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45978.432623379631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45978.432623379631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45978.432623379631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45978.432623379631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45978.432623379631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45978.432623379631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45978.432623379631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45978.432623379631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45978.432623379631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45978.432623379631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45978.432623379631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45978.432623379631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45978.432623379631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45978.432623379631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45978.432623379631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45978.432623379631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45978.432623379631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45978.432623379631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45978.432623379631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45978.432623379631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45978.432623379631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45978.432623379631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45978.432623379631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45978.432623379631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45978.432623379631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45978.432623379631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45978.432623379631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45978.432623379631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45978.432623379631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45978.432623379631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45978.432623379631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45978.432623379631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45978.432623379631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45978.432623379631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45978.432623379631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45978.432623379631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45978.432623379631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45978.432623379631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45978.432623379631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45978.432623379631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45978.432623379631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45978.432623379631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45978.432623379631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45978.432623379631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45978.432623379631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45978.432623379631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45978.432623379631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45978.432623379631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45978.432623379631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45978.432623379631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45978.432623379631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45978.432623379631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45978.432623379631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45978.432623379631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45978.432623379631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45978.432623379631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45978.432623379631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45978.432623379631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45978.432623379631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45978.432623379631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45978.432623379631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45978.432623379631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45978.432623379631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45978.432623379631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45978.432623379631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45978.432623379631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45978.432623379631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45978.432623379631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45978.432623379631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45978.432623379631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45978.432623379631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45978.432623379631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45978.432623379631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45978.432623379631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45978.432623379631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45978.432623379631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45978.432623379631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45978.432623379631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45978.432623379631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45978.432623379631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45978.432623379631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45978.432623379631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45978.432623379631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45978.432623379631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45978.432623379631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45978.432623379631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45978.432623379631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45978.432623379631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45978.432623379631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45978.432623379631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45978.432623379631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45978.432623379631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45978.432623379631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45978.432623379631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45978.432623379631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45978.432623379631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45978.432623379631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45978.432623379631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45978.432623379631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45978.432623379631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45978.432623379631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45978.432623379631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45978.432623379631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45978.432623379631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45978.432623379631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45978.432623379631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45978.432623379631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45978.432623379631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45978.432623379631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45978.432623379631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45978.432623379631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45978.432623379631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45978.432623379631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45978.432623379631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45978.432623379631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45978.432623379631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45978.432623379631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45978.432623379631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45978.432623379631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45978.432623379631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45978.432623379631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45978.432623379631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45978.432623379631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45978.432623379631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45978.432623379631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45978.432623379631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45978.432623379631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45978.432623379631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45978.432623379631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45978.432623379631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45978.432623379631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45978.432623379631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45978.432623379631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45978.432623379631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45978.432623379631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45978.432623379631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45978.432623379631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45978.432623379631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45978.432623379631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45978.432623379631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45978.432623379631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45978.432623379631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45978.432623379631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45978.432623379631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45978.432623379631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45978.432623379631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45978.432623379631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45978.432623379631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45978.432623379631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45978.432623379631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45978.432623379631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45978.432623379631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45978.432623379631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45978.432623379631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45978.432623379631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45978.432623379631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45978.432623379631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45978.432623379631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45978.432623379631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45978.432623379631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45978.432623379631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45978.432623379631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45978.432623379631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45978.432623379631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45978.432623379631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45978.432623379631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45978.432623379631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45978.432623379631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45978.432623379631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45978.432623379631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45978.432623379631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45978.432623379631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45978.432623379631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45978.432623379631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45978.432623379631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45978.432623379631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45978.432623379631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45978.432623379631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45978.432623379631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45978.432623379631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45978.432623379631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45978.432623379631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45978.432623379631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45978.432623379631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45978.432623379631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45978.432623379631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45978.432623379631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45978.432623379631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45978.432623379631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45978.432623379631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45978.432623379631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45978.432623379631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45978.432623379631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45978.432623379631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45978.432623379631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45978.432623379631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45978.432623379631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45978.432623379631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45978.432623379631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45978.432623379631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45978.432623379631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45978.432623379631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45978.432623379631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45978.432623379631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45978.432623379631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45978.432623379631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45978.432623379631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45978.432623379631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45978.432623379631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45978.432623379631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45978.432623379631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45978.432623379631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45978.432623379631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45978.432623379631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45978.432623379631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45978.432623379631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45978.432623379631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45978.432623379631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45978.432623379631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45978.432623379631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45978.432623379631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45978.432623379631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45978.432623379631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45978.432623379631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45978.432623379631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45978.432623379631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45978.432623379631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45978.432623379631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45978.432623379631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45978.432623379631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45978.432623379631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45978.432623379631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45978.432623379631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45978.432623379631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45978.432623379631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45978.432623379631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45978.432623379631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45978.432623379631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45978.432623379631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45978.432623379631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45978.432623379631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45978.432623379631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45978.432623379631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45978.432623379631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45978.432623379631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45978.432623379631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45978.432623379631</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E4" sqref="E4: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274.95190578703478</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94">
        <v>1</v>
      </c>
      <c r="D3" s="92" t="s">
        <v>29396</v>
      </c>
      <c r="E3" s="95" t="s">
        <v>39021</v>
      </c>
      <c r="F3" s="96">
        <v>45978.393796296295</v>
      </c>
      <c r="G3" s="97">
        <f ca="1">IFERROR(NOW()-F3,"")</f>
        <v>3.8827083335490897E-2</v>
      </c>
      <c r="H3" s="96">
        <v>45978.365300925929</v>
      </c>
      <c r="I3" s="116" t="str">
        <f>IFERROR(VLOOKUP(D3,DB!A:F,6,0),"")</f>
        <v>SCECO</v>
      </c>
      <c r="J3" s="116" t="str">
        <f>IFERROR(VLOOKUP(D3,DB!A:G,7,0),"")</f>
        <v>Vandalized</v>
      </c>
      <c r="K3" s="98" t="s">
        <v>39120</v>
      </c>
      <c r="L3" s="92" t="str">
        <f>IFERROR(VLOOKUP(D3,DB!A:I,9,0),"")</f>
        <v>Latis</v>
      </c>
    </row>
    <row r="4" spans="1:16" ht="15" customHeight="1">
      <c r="A4" s="116" t="s">
        <v>39121</v>
      </c>
      <c r="B4" s="116" t="str">
        <f>IFERROR(VLOOKUP(D4,DB!A:K,11,0),"")</f>
        <v>R4</v>
      </c>
      <c r="C4" s="94">
        <v>1</v>
      </c>
      <c r="D4" s="92" t="s">
        <v>37392</v>
      </c>
      <c r="E4" s="95" t="s">
        <v>39021</v>
      </c>
      <c r="F4" s="96">
        <v>45978.3828587963</v>
      </c>
      <c r="G4" s="97">
        <f ca="1">IFERROR(NOW()-F4,"")</f>
        <v>4.9764583331125323E-2</v>
      </c>
      <c r="H4" s="96">
        <v>45978.377002314817</v>
      </c>
      <c r="I4" s="116" t="str">
        <f>IFERROR(VLOOKUP(D4,DB!A:F,6,0),"")</f>
        <v>SCECO</v>
      </c>
      <c r="J4" s="116" t="str">
        <f>IFERROR(VLOOKUP(D4,DB!A:G,7,0),"")</f>
        <v>Vandalized</v>
      </c>
      <c r="K4" s="98" t="s">
        <v>39122</v>
      </c>
      <c r="L4" s="92" t="str">
        <f>IFERROR(VLOOKUP(D4,DB!A:I,9,0),"")</f>
        <v>Latis</v>
      </c>
    </row>
    <row r="5" spans="1:16" ht="15" customHeight="1">
      <c r="A5" s="116"/>
      <c r="B5" s="116" t="str">
        <f>IFERROR(VLOOKUP(D5,DB!A:K,11,0),"")</f>
        <v>R4</v>
      </c>
      <c r="C5" s="94">
        <v>1</v>
      </c>
      <c r="D5" s="92" t="s">
        <v>30331</v>
      </c>
      <c r="E5" s="95" t="s">
        <v>39021</v>
      </c>
      <c r="F5" s="96"/>
      <c r="G5" s="97">
        <f ca="1">IFERROR(NOW()-F5,"")</f>
        <v>45978.432623379631</v>
      </c>
      <c r="H5" s="96"/>
      <c r="I5" s="116" t="str">
        <f>IFERROR(VLOOKUP(D5,DB!A:F,6,0),"")</f>
        <v>SCECO</v>
      </c>
      <c r="J5" s="116" t="str">
        <f>IFERROR(VLOOKUP(D5,DB!A:G,7,0),"")</f>
        <v>Dead</v>
      </c>
      <c r="K5" s="98"/>
      <c r="L5" s="92" t="str">
        <f>IFERROR(VLOOKUP(D5,DB!A:I,9,0),"")</f>
        <v>Latis</v>
      </c>
    </row>
    <row r="6" spans="1:16" ht="15" customHeight="1">
      <c r="A6" s="116"/>
      <c r="B6" s="116" t="str">
        <f>IFERROR(VLOOKUP(D6,DB!A:K,11,0),"")</f>
        <v/>
      </c>
      <c r="C6" s="94"/>
      <c r="D6" s="92"/>
      <c r="E6" s="95"/>
      <c r="F6" s="96"/>
      <c r="G6" s="97">
        <f ca="1">IFERROR(NOW()-F6,"")</f>
        <v>45978.432623379631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45978.432623379631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45978.432623379631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45978.432623379631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45978.432623379631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45978.432623379631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45978.432623379631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45978.432623379631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45978.432623379631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45978.432623379631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45978.432623379631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45978.432623379631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45978.432623379631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45978.432623379631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45978.432623379631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45978.432623379631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45978.432623379631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45978.432623379631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45978.432623379631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45978.432623379631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45978.432623379631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45978.432623379631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45978.432623379631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45978.432623379631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45978.432623379631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45978.432623379631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45978.432623379631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45978.432623379631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45978.432623379631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45978.432623379631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45978.432623379631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45978.432623379631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45978.432623379631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45978.432623379631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45978.432623379631</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3"/>
  <sheetViews>
    <sheetView workbookViewId="0">
      <selection activeCell="D7" sqref="D7: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39123</v>
      </c>
      <c r="B2" s="37" t="str">
        <f>IFERROR(VLOOKUP(D2,DB!A:K,11,0),"")</f>
        <v>R5</v>
      </c>
      <c r="C2" s="37">
        <v>3</v>
      </c>
      <c r="D2" s="107" t="s">
        <v>36011</v>
      </c>
      <c r="E2" s="37" t="s">
        <v>39021</v>
      </c>
      <c r="F2" s="38">
        <v>45891.832060185188</v>
      </c>
      <c r="G2" s="109">
        <f ca="1">IFERROR(NOW()-F2,"")</f>
        <v>86.600563194442657</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39102</v>
      </c>
      <c r="F3" s="38">
        <v>45926.188877314817</v>
      </c>
      <c r="G3" s="109">
        <f t="shared" ref="G3" ca="1" si="0">IFERROR(NOW()-F3,"")</f>
        <v>52.243746064814331</v>
      </c>
      <c r="H3" s="38">
        <v>45926.158159722225</v>
      </c>
      <c r="I3" s="37" t="str">
        <f>IFERROR(VLOOKUP(D3,DB!A:F,6,0),"")</f>
        <v>SCECO</v>
      </c>
      <c r="J3" s="37" t="str">
        <f>IFERROR(VLOOKUP(D3,DB!A:G,7,0),"")</f>
        <v>Good</v>
      </c>
      <c r="K3" s="37" t="s">
        <v>39126</v>
      </c>
      <c r="L3" s="37" t="str">
        <f>IFERROR(VLOOKUP(D3,DB!A:I,9,0),"")</f>
        <v>Latis</v>
      </c>
      <c r="M3" s="106"/>
    </row>
    <row r="4" spans="1:13" ht="48" customHeight="1">
      <c r="A4" s="110" t="s">
        <v>39127</v>
      </c>
      <c r="B4" s="110" t="str">
        <f>IFERROR(VLOOKUP(D4,DB!A:K,11,0),"")</f>
        <v>R5</v>
      </c>
      <c r="C4" s="110">
        <v>1</v>
      </c>
      <c r="D4" s="110" t="s">
        <v>34758</v>
      </c>
      <c r="E4" s="110" t="s">
        <v>39102</v>
      </c>
      <c r="F4" s="111">
        <v>45948.661111111112</v>
      </c>
      <c r="G4" s="112">
        <f t="shared" ref="G4" ca="1" si="1">IFERROR(NOW()-F4,"")</f>
        <v>29.771512268518563</v>
      </c>
      <c r="H4" s="111">
        <v>45948.661111111112</v>
      </c>
      <c r="I4" s="110" t="str">
        <f>IFERROR(VLOOKUP(D4,DB!A:F,6,0),"")</f>
        <v>SCECO</v>
      </c>
      <c r="J4" s="110" t="str">
        <f>IFERROR(VLOOKUP(D4,DB!A:G,7,0),"")</f>
        <v>Dead</v>
      </c>
      <c r="K4" s="110" t="s">
        <v>39128</v>
      </c>
      <c r="L4" s="110" t="str">
        <f>IFERROR(VLOOKUP(D4,DB!A:I,9,0),"")</f>
        <v>Latis</v>
      </c>
    </row>
    <row r="5" spans="1:13">
      <c r="A5" s="110" t="s">
        <v>39129</v>
      </c>
      <c r="B5" s="110" t="str">
        <f>IFERROR(VLOOKUP(D5,DB!A:K,11,0),"")</f>
        <v>R5</v>
      </c>
      <c r="C5" s="110">
        <v>1</v>
      </c>
      <c r="D5" s="110" t="s">
        <v>33371</v>
      </c>
      <c r="E5" s="110" t="s">
        <v>39021</v>
      </c>
      <c r="F5" s="139">
        <v>45977.514803240738</v>
      </c>
      <c r="G5" s="112">
        <f t="shared" ref="G5:G16" ca="1" si="2">IFERROR(NOW()-F5,"")</f>
        <v>0.9178201388931484</v>
      </c>
      <c r="H5" s="139">
        <v>45977.468807870369</v>
      </c>
      <c r="I5" s="110" t="str">
        <f>IFERROR(VLOOKUP(D5,DB!A:F,6,0),"")</f>
        <v>SCECO</v>
      </c>
      <c r="J5" s="110" t="str">
        <f>IFERROR(VLOOKUP(D5,DB!A:G,7,0),"")</f>
        <v>Weak</v>
      </c>
      <c r="K5" s="110" t="s">
        <v>39130</v>
      </c>
      <c r="L5" s="110" t="str">
        <f>IFERROR(VLOOKUP(D5,DB!A:I,9,0),"")</f>
        <v>Latis</v>
      </c>
    </row>
    <row r="6" spans="1:13">
      <c r="A6" s="110" t="s">
        <v>39131</v>
      </c>
      <c r="B6" s="110" t="str">
        <f>IFERROR(VLOOKUP(D6,DB!A:K,11,0),"")</f>
        <v>R5</v>
      </c>
      <c r="C6" s="110">
        <v>1</v>
      </c>
      <c r="D6" s="110" t="s">
        <v>38377</v>
      </c>
      <c r="E6" s="110" t="s">
        <v>39021</v>
      </c>
      <c r="F6" s="139">
        <v>45978.406481481485</v>
      </c>
      <c r="G6" s="112">
        <f t="shared" ca="1" si="2"/>
        <v>2.614189814630663E-2</v>
      </c>
      <c r="H6" s="139">
        <v>45978.400682870371</v>
      </c>
      <c r="I6" s="110" t="str">
        <f>IFERROR(VLOOKUP(D6,DB!A:F,6,0),"")</f>
        <v>Generator-SG</v>
      </c>
      <c r="J6" s="110" t="str">
        <f>IFERROR(VLOOKUP(D6,DB!A:G,7,0),"")</f>
        <v>Haj Removal</v>
      </c>
      <c r="K6" s="110" t="s">
        <v>39132</v>
      </c>
      <c r="L6" s="110" t="str">
        <f>IFERROR(VLOOKUP(D6,DB!A:I,9,0),"")</f>
        <v>Latis</v>
      </c>
    </row>
    <row r="7" spans="1:13">
      <c r="A7" s="110" t="s">
        <v>39133</v>
      </c>
      <c r="B7" s="110" t="str">
        <f>IFERROR(VLOOKUP(D7,DB!A:K,11,0),"")</f>
        <v>R5</v>
      </c>
      <c r="C7" s="110">
        <v>3</v>
      </c>
      <c r="D7" s="110" t="s">
        <v>33508</v>
      </c>
      <c r="E7" s="110" t="s">
        <v>39021</v>
      </c>
      <c r="F7" s="139">
        <v>45978.354155092595</v>
      </c>
      <c r="G7" s="112">
        <f ca="1">IFERROR(NOW()-F7,"")</f>
        <v>7.8468287036230322E-2</v>
      </c>
      <c r="H7" s="139">
        <v>45978.346597222226</v>
      </c>
      <c r="I7" s="110" t="str">
        <f>IFERROR(VLOOKUP(D7,DB!A:F,6,0),"")</f>
        <v>SCECO</v>
      </c>
      <c r="J7" s="110" t="str">
        <f>IFERROR(VLOOKUP(D7,DB!A:G,7,0),"")</f>
        <v>Vandalized</v>
      </c>
      <c r="K7" s="110" t="s">
        <v>39134</v>
      </c>
      <c r="L7" s="110" t="str">
        <f>IFERROR(VLOOKUP(D7,DB!A:I,9,0),"")</f>
        <v>Latis</v>
      </c>
    </row>
    <row r="8" spans="1:13">
      <c r="A8" s="110"/>
      <c r="B8" s="110" t="str">
        <f>IFERROR(VLOOKUP(D8,DB!A:K,11,0),"")</f>
        <v/>
      </c>
      <c r="C8" s="110"/>
      <c r="D8" s="110"/>
      <c r="E8" s="110"/>
      <c r="F8" s="110"/>
      <c r="G8" s="112">
        <f t="shared" ca="1" si="2"/>
        <v>45978.432623379631</v>
      </c>
      <c r="H8" s="110"/>
      <c r="I8" s="110" t="str">
        <f>IFERROR(VLOOKUP(D8,DB!A:F,6,0),"")</f>
        <v/>
      </c>
      <c r="J8" s="110" t="str">
        <f>IFERROR(VLOOKUP(D8,DB!A:G,7,0),"")</f>
        <v/>
      </c>
      <c r="K8" s="110"/>
      <c r="L8" s="110" t="str">
        <f>IFERROR(VLOOKUP(D8,DB!A:I,9,0),"")</f>
        <v/>
      </c>
    </row>
    <row r="9" spans="1:13">
      <c r="A9" s="110"/>
      <c r="B9" s="110" t="str">
        <f>IFERROR(VLOOKUP(D9,DB!A:K,11,0),"")</f>
        <v>R4</v>
      </c>
      <c r="C9" s="110"/>
      <c r="D9" s="110" t="s">
        <v>7488</v>
      </c>
      <c r="E9" s="110"/>
      <c r="F9" s="110"/>
      <c r="G9" s="112">
        <f t="shared" ca="1" si="2"/>
        <v>45978.432623379631</v>
      </c>
      <c r="H9" s="110"/>
      <c r="I9" s="110" t="str">
        <f>IFERROR(VLOOKUP(D9,DB!A:F,6,0),"")</f>
        <v>SCECO</v>
      </c>
      <c r="J9" s="110" t="str">
        <f>IFERROR(VLOOKUP(D9,DB!A:G,7,0),"")</f>
        <v>New BB</v>
      </c>
      <c r="K9" s="110"/>
      <c r="L9" s="110" t="str">
        <f>IFERROR(VLOOKUP(D9,DB!A:I,9,0),"")</f>
        <v>Zain</v>
      </c>
    </row>
    <row r="10" spans="1:13">
      <c r="A10" s="110"/>
      <c r="B10" s="110" t="str">
        <f>IFERROR(VLOOKUP(D10,DB!A:K,11,0),"")</f>
        <v/>
      </c>
      <c r="C10" s="110"/>
      <c r="D10" s="110"/>
      <c r="E10" s="110"/>
      <c r="F10" s="110"/>
      <c r="G10" s="110">
        <f t="shared" ca="1" si="2"/>
        <v>45978.432623379631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45978.432623379631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45978.432623379631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45978.432623379631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45978.432623379631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45978.432623379631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45978.432623379631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ref="G17:G80" ca="1" si="3">IFERROR(NOW()-F17,"")</f>
        <v>45978.432623379631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45978.432623379631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45978.432623379631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45978.432623379631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45978.432623379631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45978.432623379631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45978.432623379631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45978.432623379631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45978.432623379631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45978.432623379631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45978.432623379631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45978.432623379631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45978.432623379631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45978.432623379631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45978.432623379631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45978.432623379631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45978.432623379631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45978.432623379631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45978.432623379631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45978.432623379631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45978.432623379631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45978.432623379631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45978.432623379631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45978.432623379631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45978.432623379631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45978.432623379631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45978.432623379631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45978.432623379631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45978.432623379631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45978.432623379631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45978.432623379631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45978.432623379631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45978.432623379631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45978.432623379631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45978.432623379631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45978.432623379631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45978.432623379631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45978.432623379631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45978.432623379631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45978.432623379631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45978.432623379631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45978.432623379631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45978.432623379631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45978.432623379631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45978.432623379631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45978.432623379631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45978.432623379631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45978.432623379631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45978.432623379631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45978.432623379631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45978.432623379631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45978.432623379631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45978.432623379631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45978.432623379631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45978.432623379631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45978.432623379631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45978.432623379631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45978.432623379631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45978.432623379631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45978.432623379631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45978.432623379631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45978.432623379631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45978.432623379631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45978.432623379631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ref="G81:G144" ca="1" si="4">IFERROR(NOW()-F81,"")</f>
        <v>45978.432623379631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45978.432623379631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45978.432623379631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45978.432623379631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45978.432623379631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45978.432623379631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45978.432623379631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45978.432623379631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45978.432623379631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45978.432623379631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45978.432623379631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45978.432623379631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45978.432623379631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45978.432623379631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45978.432623379631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45978.432623379631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45978.432623379631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45978.432623379631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45978.432623379631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45978.432623379631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45978.432623379631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45978.432623379631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45978.432623379631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45978.432623379631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45978.432623379631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45978.432623379631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45978.432623379631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45978.432623379631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45978.432623379631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45978.432623379631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45978.432623379631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45978.432623379631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45978.432623379631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45978.432623379631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45978.432623379631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45978.432623379631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45978.432623379631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45978.432623379631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45978.432623379631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45978.432623379631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45978.432623379631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45978.432623379631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45978.432623379631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45978.432623379631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45978.432623379631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45978.432623379631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45978.432623379631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45978.432623379631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45978.432623379631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45978.432623379631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45978.432623379631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45978.432623379631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45978.432623379631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45978.432623379631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45978.432623379631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45978.432623379631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45978.432623379631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45978.432623379631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45978.432623379631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45978.432623379631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45978.432623379631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45978.432623379631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45978.432623379631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45978.432623379631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ref="G145:G208" ca="1" si="5">IFERROR(NOW()-F145,"")</f>
        <v>45978.432623379631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45978.432623379631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45978.432623379631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45978.432623379631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45978.432623379631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45978.432623379631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45978.432623379631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45978.432623379631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45978.432623379631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45978.432623379631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45978.432623379631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45978.432623379631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45978.432623379631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45978.432623379631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45978.432623379631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45978.432623379631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45978.432623379631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45978.432623379631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45978.432623379631</v>
      </c>
      <c r="H163" s="110"/>
      <c r="I163" s="110" t="str">
        <f>IFERROR(VLOOKUP(D163,DB!A:F,6,0),"")</f>
        <v/>
      </c>
      <c r="J163" s="110" t="str">
        <f>IFERROR(VLOOKUP(D163,DB!A:G,7,0),"")</f>
        <v/>
      </c>
      <c r="K163" s="110"/>
      <c r="L163" s="110" t="str">
        <f>IFERROR(VLOOKUP(D163,DB!A:I,9,0),"")</f>
        <v/>
      </c>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39135</v>
      </c>
      <c r="B2" s="122" t="str">
        <f>IFERROR(VLOOKUP(D2,DB!A:K,11,0),"")</f>
        <v>R6</v>
      </c>
      <c r="C2" s="123">
        <v>1</v>
      </c>
      <c r="D2" s="122" t="s">
        <v>30938</v>
      </c>
      <c r="E2" s="110" t="s">
        <v>39021</v>
      </c>
      <c r="F2" s="124">
        <v>45977.926087962966</v>
      </c>
      <c r="G2" s="105">
        <f t="shared" ref="G2:G58" ca="1" si="0">IFERROR(NOW()-F2,"-")</f>
        <v>0.50653541666542878</v>
      </c>
      <c r="H2" s="124">
        <v>45978.034363425926</v>
      </c>
      <c r="I2" s="122" t="str">
        <f>IFERROR(VLOOKUP(D2,DB!A:F,6,0),"")</f>
        <v>SCECO</v>
      </c>
      <c r="J2" s="122" t="str">
        <f>IFERROR(VLOOKUP(D2,DB!A:G,7,0),"")</f>
        <v>Dead</v>
      </c>
      <c r="K2" s="125" t="s">
        <v>39136</v>
      </c>
      <c r="L2" s="126" t="str">
        <f>IFERROR(VLOOKUP(D2,DB!A:I,9,0),"")</f>
        <v>Latis</v>
      </c>
    </row>
    <row r="3" spans="1:16382" ht="31.5" customHeight="1">
      <c r="A3" s="121" t="s">
        <v>39137</v>
      </c>
      <c r="B3" s="122" t="str">
        <f>IFERROR(VLOOKUP(D3,DB!A:K,11,0),"")</f>
        <v>R6</v>
      </c>
      <c r="C3" s="123">
        <v>3</v>
      </c>
      <c r="D3" s="122" t="s">
        <v>30992</v>
      </c>
      <c r="E3" s="110" t="s">
        <v>39102</v>
      </c>
      <c r="F3" s="124">
        <v>45978.369895833333</v>
      </c>
      <c r="G3" s="105">
        <f t="shared" ca="1" si="0"/>
        <v>6.2727546297537629E-2</v>
      </c>
      <c r="H3" s="124">
        <v>45978.362303240741</v>
      </c>
      <c r="I3" s="122" t="str">
        <f>IFERROR(VLOOKUP(D3,DB!A:F,6,0),"")</f>
        <v>Generator-SG</v>
      </c>
      <c r="J3" s="122" t="str">
        <f>IFERROR(VLOOKUP(D3,DB!A:G,7,0),"")</f>
        <v>Dead</v>
      </c>
      <c r="K3" s="125" t="s">
        <v>39138</v>
      </c>
      <c r="L3" s="126" t="str">
        <f>IFERROR(VLOOKUP(D3,DB!A:I,9,0),"")</f>
        <v>Latis</v>
      </c>
    </row>
    <row r="4" spans="1:16382" ht="31.5" customHeight="1">
      <c r="A4" s="121"/>
      <c r="B4" s="122" t="str">
        <f>IFERROR(VLOOKUP(D4,DB!A:K,11,0),"")</f>
        <v/>
      </c>
      <c r="C4" s="123"/>
      <c r="D4" s="122"/>
      <c r="E4" s="110"/>
      <c r="F4" s="124"/>
      <c r="G4" s="105">
        <f t="shared" ca="1" si="0"/>
        <v>45978.432623379631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45978.432623379631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45978.432623379631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45978.432623379631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45978.432623379631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45978.432623379631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45978.432623379631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45978.432623379631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45978.432623379631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45978.432623379631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45978.432623379631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45978.432623379631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45978.432623379631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45978.432623379631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45978.432623379631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45978.432623379631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45978.432623379631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45978.432623379631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45978.432623379631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45978.432623379631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45978.432623379631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45978.432623379631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45978.432623379631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45978.432623379631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45978.432623379631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45978.432623379631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45978.432623379631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45978.432623379631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45978.432623379631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45978.432623379631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45978.432623379631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45978.432623379631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45978.432623379631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45978.432623379631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45978.432623379631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45978.432623379631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45978.432623379631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45978.432623379631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45978.432623379631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45978.432623379631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45978.432623379631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45978.432623379631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45978.432623379631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45978.432623379631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45978.432623379631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45978.432623379631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45978.432623379631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45978.432623379631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45978.432623379631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45978.432623379631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45978.432623379631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45978.432623379631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45978.432623379631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45978.432623379631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45978.432623379631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45978.432623379631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45978.432623379631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45978.432623379631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45978.432623379631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45978.432623379631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45978.432623379631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45978.432623379631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45978.432623379631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45978.432623379631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45978.432623379631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45978.432623379631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45978.432623379631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45978.432623379631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45978.432623379631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45978.432623379631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45978.432623379631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45978.432623379631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45978.432623379631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45978.432623379631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45978.432623379631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45978.432623379631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45978.432623379631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45978.432623379631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45978.432623379631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45978.432623379631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45978.432623379631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45978.432623379631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45978.432623379631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45978.432623379631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45978.432623379631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45978.432623379631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45978.432623379631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45978.432623379631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45978.432623379631</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