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99" documentId="120_S{2AC9BD13-BADA-5192-A53E-5A8FF88502F6}" xr6:coauthVersionLast="47" xr6:coauthVersionMax="47" xr10:uidLastSave="{71E53D90-FDD3-4EB3-AA3A-0C564DCE67B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<sst xmlns="http://schemas.openxmlformats.org/spreadsheetml/2006/main" count="180288" uniqueCount="39126">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</sst>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314.8653390046311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0.73060520833678311</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0.21011909722437849</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45977.813764930557</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45977.813764930557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45977.813764930557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45977.813764930557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45977.813764930557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45977.813764930557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45977.813764930557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45977.813764930557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45977.813764930557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45977.813764930557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45977.813764930557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45977.813764930557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45977.813764930557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45977.813764930557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45977.813764930557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45977.813764930557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45977.813764930557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45977.813764930557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45977.813764930557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45977.813764930557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45977.813764930557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45977.813764930557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45977.813764930557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45977.813764930557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45977.813764930557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45977.813764930557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45977.813764930557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45977.813764930557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45977.813764930557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45977.813764930557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45977.813764930557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45977.813764930557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45977.813764930557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45977.813764930557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45977.813764930557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45977.813764930557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45977.813764930557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45977.813764930557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45977.813764930557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45977.813764930557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45977.813764930557</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45977.813764930557</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45977.813764930557</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45977.813764930557</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45977.813764930557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45977.813764930557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45977.813764930557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45977.813764930557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45977.813764930557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45977.813764930557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45977.813764930557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45977.813764930557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45977.813764930557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45977.813764930557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45977.813764930557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45977.813764930557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45977.813764930557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45977.813764930557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45977.813764930557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45977.813764930557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45977.813764930557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45977.813764930557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45977.813764930557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45977.813764930557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45977.813764930557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45977.813764930557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45977.813764930557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45977.813764930557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45977.813764930557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45977.813764930557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45977.813764930557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45977.813764930557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45977.813764930557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45977.813764930557</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152.81392696759576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1.3774223379659816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45977.813764930557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45977.813764930557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45977.813764930557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45977.813764930557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45977.813764930557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45977.813764930557</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45977.813764930557</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45977.813764930557</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45977.813764930557</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45977.813764930557</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45977.813764930557</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45977.813764930557</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45977.813764930557</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45977.813764930557</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45977.813764930557</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45977.813764930557</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45977.813764930557</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45977.813764930557</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45977.813764930557</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45977.813764930557</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45977.813764930557</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45977.813764930557</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45977.813764930557</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45977.813764930557</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45977.813764930557</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45977.813764930557</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45977.813764930557</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45977.813764930557</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45977.813764930557</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45977.813764930557</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45977.813764930557</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45977.813764930557</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45977.813764930557</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45977.813764930557</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45977.813764930557</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45977.813764930557</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45977.813764930557</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45977.813764930557</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45977.813764930557</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45977.813764930557</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45977.813764930557</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45977.813764930557</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45977.813764930557</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45977.813764930557</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45977.813764930557</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45977.813764930557</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45977.813764930557</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45977.813764930557</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45977.813764930557</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45977.813764930557</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45977.813764930557</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45977.813764930557</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45977.813764930557</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45977.813764930557</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45977.813764930557</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45977.813764930557</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45977.813764930557</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45977.813764930557</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45977.813764930557</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45977.813764930557</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45977.813764930557</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45977.813764930557</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45977.813764930557</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45977.813764930557</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45977.813764930557</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45977.813764930557</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45977.813764930557</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45977.813764930557</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45977.813764930557</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45977.813764930557</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45977.813764930557</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45977.813764930557</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45977.813764930557</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45977.813764930557</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45977.813764930557</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45977.813764930557</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45977.813764930557</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45977.813764930557</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45977.813764930557</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45977.813764930557</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45977.813764930557</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45977.813764930557</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45977.813764930557</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45977.813764930557</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45977.813764930557</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45977.813764930557</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45977.813764930557</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45977.813764930557</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45977.813764930557</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45977.813764930557</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45977.813764930557</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45977.813764930557</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45977.813764930557</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45977.813764930557</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45977.813764930557</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45977.813764930557</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45977.813764930557</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45977.813764930557</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45977.813764930557</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45977.813764930557</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45977.813764930557</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45977.813764930557</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45977.813764930557</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45977.813764930557</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45977.813764930557</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45977.813764930557</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45977.813764930557</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45977.813764930557</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45977.813764930557</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45977.813764930557</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45977.813764930557</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45977.813764930557</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45977.813764930557</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45977.813764930557</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45977.813764930557</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45977.813764930557</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45977.813764930557</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45977.813764930557</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45977.813764930557</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45977.813764930557</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45977.813764930557</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45977.813764930557</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45977.813764930557</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45977.813764930557</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45977.813764930557</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45977.813764930557</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45977.813764930557</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45977.813764930557</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45977.813764930557</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45977.813764930557</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45977.813764930557</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45977.813764930557</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45977.813764930557</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45977.813764930557</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45977.813764930557</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45977.813764930557</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45977.813764930557</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45977.813764930557</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45977.813764930557</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45977.813764930557</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45977.813764930557</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45977.813764930557</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45977.813764930557</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45977.813764930557</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45977.813764930557</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45977.813764930557</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45977.813764930557</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45977.813764930557</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45977.813764930557</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45977.813764930557</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45977.813764930557</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45977.813764930557</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45977.813764930557</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45977.813764930557</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45977.813764930557</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45977.813764930557</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45977.813764930557</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45977.813764930557</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45977.813764930557</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45977.813764930557</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45977.813764930557</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45977.813764930557</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45977.813764930557</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45977.813764930557</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45977.813764930557</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45977.813764930557</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45977.813764930557</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45977.813764930557</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45977.813764930557</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45977.813764930557</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45977.813764930557</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45977.813764930557</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45977.813764930557</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45977.813764930557</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45977.813764930557</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45977.813764930557</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45977.813764930557</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45977.813764930557</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45977.813764930557</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45977.813764930557</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45977.813764930557</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45977.813764930557</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45977.813764930557</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45977.813764930557</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45977.813764930557</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45977.813764930557</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45977.813764930557</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45977.813764930557</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45977.813764930557</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45977.813764930557</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45977.813764930557</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45977.813764930557</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45977.813764930557</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45977.813764930557</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45977.813764930557</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45977.813764930557</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45977.813764930557</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45977.813764930557</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45977.813764930557</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45977.813764930557</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45977.813764930557</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45977.813764930557</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45977.813764930557</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45977.813764930557</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45977.813764930557</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45977.813764930557</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45977.813764930557</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45977.813764930557</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45977.813764930557</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45977.813764930557</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45977.813764930557</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45977.813764930557</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45977.813764930557</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45977.813764930557</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45977.813764930557</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45977.813764930557</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45977.813764930557</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45977.813764930557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45977.813764930557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45977.813764930557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45977.813764930557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45977.813764930557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45977.813764930557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45977.813764930557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45977.813764930557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45977.813764930557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45977.813764930557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45977.813764930557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45977.813764930557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45977.813764930557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45977.813764930557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45977.813764930557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45977.813764930557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45977.813764930557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45977.813764930557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45977.813764930557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45977.813764930557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45977.813764930557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45977.813764930557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45977.813764930557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45977.813764930557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45977.813764930557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45977.813764930557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45977.813764930557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45977.813764930557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45977.813764930557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45977.813764930557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45977.813764930557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45977.813764930557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45977.813764930557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45977.813764930557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45977.813764930557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45977.813764930557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45977.813764930557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45977.813764930557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45977.813764930557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45977.813764930557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45977.813764930557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45977.813764930557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45977.813764930557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45977.813764930557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45977.813764930557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45977.813764930557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45977.813764930557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45977.813764930557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45977.813764930557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45977.813764930557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45977.813764930557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45977.813764930557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45977.813764930557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45977.813764930557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45977.813764930557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45977.813764930557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45977.813764930557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45977.813764930557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45977.813764930557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45977.813764930557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45977.813764930557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45977.813764930557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45977.813764930557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45977.813764930557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45977.813764930557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45977.813764930557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45977.813764930557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45977.813764930557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45977.813764930557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45977.813764930557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45977.813764930557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45977.813764930557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45977.813764930557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45977.813764930557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45977.813764930557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45977.813764930557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45977.813764930557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45977.813764930557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45977.813764930557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45977.813764930557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45977.813764930557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45977.813764930557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45977.813764930557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45977.813764930557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45977.813764930557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45977.813764930557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45977.813764930557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45977.813764930557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45977.813764930557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45977.813764930557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45977.813764930557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45977.813764930557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45977.813764930557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45977.813764930557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45977.813764930557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45977.813764930557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45977.813764930557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45977.813764930557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45977.813764930557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45977.813764930557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45977.813764930557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45977.813764930557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45977.813764930557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45977.813764930557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45977.813764930557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45977.813764930557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45977.813764930557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45977.813764930557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45977.813764930557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45977.813764930557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45977.813764930557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45977.813764930557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45977.813764930557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45977.813764930557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45977.813764930557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45977.813764930557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45977.813764930557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45977.813764930557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45977.813764930557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45977.813764930557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45977.813764930557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45977.813764930557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45977.813764930557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45977.813764930557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45977.813764930557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45977.813764930557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45977.813764930557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45977.813764930557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45977.813764930557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45977.813764930557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45977.813764930557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45977.813764930557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45977.813764930557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45977.813764930557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45977.813764930557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45977.813764930557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45977.813764930557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45977.813764930557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45977.813764930557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45977.813764930557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45977.813764930557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45977.813764930557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45977.813764930557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45977.813764930557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45977.813764930557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45977.813764930557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45977.813764930557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45977.813764930557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45977.813764930557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45977.813764930557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45977.813764930557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45977.813764930557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45977.813764930557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45977.813764930557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45977.813764930557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45977.813764930557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45977.813764930557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45977.813764930557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45977.813764930557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45977.813764930557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45977.813764930557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45977.813764930557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45977.813764930557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45977.813764930557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45977.813764930557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45977.813764930557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45977.813764930557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45977.813764930557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45977.813764930557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45977.813764930557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45977.813764930557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45977.813764930557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45977.813764930557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45977.813764930557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45977.813764930557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45977.813764930557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45977.813764930557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45977.813764930557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45977.813764930557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45977.813764930557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45977.813764930557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45977.813764930557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45977.813764930557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45977.813764930557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45977.813764930557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45977.813764930557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45977.813764930557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45977.813764930557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45977.813764930557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45977.813764930557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45977.813764930557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45977.813764930557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45977.813764930557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45977.813764930557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45977.813764930557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45977.813764930557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45977.813764930557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45977.813764930557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45977.813764930557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45977.813764930557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45977.813764930557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45977.813764930557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45977.813764930557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45977.813764930557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45977.813764930557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45977.813764930557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45977.813764930557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45977.813764930557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45977.813764930557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45977.813764930557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45977.813764930557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45977.813764930557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45977.813764930557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45977.813764930557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45977.813764930557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45977.813764930557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45977.813764930557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45977.813764930557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45977.813764930557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45977.813764930557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45977.813764930557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45977.813764930557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45977.813764930557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45977.813764930557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45977.813764930557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45977.813764930557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45977.813764930557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45977.813764930557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45977.813764930557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45977.813764930557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45977.813764930557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45977.813764930557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45977.813764930557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45977.813764930557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45977.813764930557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45977.813764930557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45977.813764930557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45977.813764930557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45977.813764930557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45977.813764930557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45977.813764930557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45977.813764930557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45977.813764930557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45977.813764930557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45977.813764930557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45977.813764930557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45977.813764930557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45977.813764930557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45977.813764930557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45977.813764930557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45977.813764930557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45977.813764930557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45977.813764930557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45977.813764930557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45977.813764930557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45977.813764930557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45977.813764930557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45977.813764930557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45977.813764930557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45977.813764930557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45977.813764930557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45977.813764930557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45977.813764930557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45977.813764930557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45977.813764930557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45977.813764930557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45977.813764930557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45977.813764930557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45977.813764930557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45977.813764930557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45977.813764930557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45977.813764930557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45977.813764930557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45977.813764930557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45977.813764930557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45977.813764930557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45977.813764930557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45977.813764930557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45977.813764930557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45977.813764930557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45977.813764930557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45977.813764930557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45977.813764930557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45977.813764930557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45977.813764930557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45977.813764930557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45977.813764930557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45977.813764930557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45977.813764930557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45977.813764930557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45977.813764930557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45977.813764930557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45977.813764930557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45977.813764930557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45977.813764930557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45977.813764930557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45977.813764930557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45977.813764930557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45977.813764930557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45977.813764930557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45977.813764930557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45977.813764930557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45977.813764930557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45977.813764930557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45977.813764930557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45977.813764930557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45977.813764930557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45977.813764930557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45977.813764930557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45977.813764930557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45977.813764930557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45977.813764930557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45977.813764930557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45977.813764930557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45977.813764930557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45977.813764930557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45977.813764930557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45977.813764930557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45977.813764930557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45977.813764930557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45977.813764930557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45977.813764930557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45977.813764930557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45977.813764930557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45977.813764930557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45977.813764930557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45977.813764930557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45977.813764930557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45977.813764930557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45977.813764930557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45977.813764930557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45977.813764930557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45977.813764930557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45977.813764930557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45977.813764930557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45977.813764930557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45977.813764930557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45977.813764930557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45977.813764930557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45977.813764930557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45977.813764930557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45977.813764930557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45977.813764930557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45977.813764930557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45977.813764930557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45977.813764930557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45977.813764930557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45977.813764930557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45977.813764930557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45977.813764930557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45977.813764930557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45977.813764930557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45977.813764930557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45977.813764930557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45977.813764930557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45977.813764930557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45977.813764930557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45977.813764930557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45977.813764930557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45977.813764930557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45977.813764930557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45977.813764930557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45977.813764930557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45977.813764930557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45977.813764930557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45977.813764930557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45977.813764930557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45977.813764930557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45977.813764930557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45977.813764930557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45977.813764930557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45977.813764930557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45977.813764930557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45977.813764930557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45977.813764930557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45977.813764930557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45977.813764930557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45977.813764930557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45977.813764930557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45977.813764930557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45977.813764930557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45977.813764930557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45977.813764930557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45977.813764930557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45977.813764930557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45977.813764930557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45977.813764930557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45977.813764930557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45977.813764930557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45977.813764930557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45977.813764930557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45977.813764930557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45977.813764930557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45977.813764930557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45977.813764930557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45977.813764930557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45977.813764930557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45977.813764930557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45977.813764930557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45977.813764930557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45977.813764930557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45977.813764930557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45977.813764930557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45977.813764930557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45977.813764930557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45977.813764930557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45977.813764930557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45977.813764930557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45977.813764930557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45977.813764930557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45977.813764930557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45977.813764930557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45977.813764930557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45977.813764930557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45977.813764930557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45977.813764930557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45977.813764930557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45977.813764930557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45977.813764930557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45977.813764930557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45977.813764930557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45977.813764930557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45977.813764930557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45977.813764930557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45977.813764930557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45977.813764930557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45977.813764930557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45977.813764930557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45977.813764930557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45977.813764930557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45977.813764930557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45977.813764930557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45977.813764930557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45977.813764930557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45977.813764930557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45977.813764930557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45977.813764930557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45977.813764930557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45977.813764930557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45977.813764930557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45977.813764930557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45977.813764930557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45977.813764930557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45977.813764930557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45977.813764930557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45977.813764930557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45977.813764930557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45977.813764930557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45977.813764930557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45977.813764930557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45977.813764930557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45977.813764930557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45977.813764930557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45977.813764930557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45977.813764930557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45977.813764930557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45977.813764930557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45977.813764930557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45977.813764930557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45977.813764930557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45977.813764930557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45977.813764930557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45977.813764930557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45977.813764930557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45977.813764930557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45977.813764930557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45977.813764930557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45977.813764930557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45977.813764930557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45977.813764930557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45977.813764930557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45977.813764930557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45977.813764930557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45977.813764930557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45977.813764930557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45977.813764930557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45977.813764930557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45977.813764930557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45977.813764930557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45977.813764930557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45977.813764930557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45977.813764930557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45977.813764930557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45977.813764930557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45977.813764930557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45977.813764930557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45977.813764930557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45977.813764930557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45977.813764930557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45977.813764930557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45977.813764930557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45977.813764930557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45977.813764930557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45977.813764930557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45977.813764930557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45977.813764930557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45977.813764930557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45977.813764930557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45977.813764930557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45977.813764930557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45977.813764930557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45977.813764930557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45977.813764930557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45977.813764930557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45977.813764930557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45977.813764930557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45977.813764930557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45977.813764930557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45977.813764930557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45977.813764930557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45977.813764930557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45977.813764930557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45977.813764930557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45977.813764930557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45977.813764930557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45977.813764930557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45977.813764930557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45977.813764930557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45977.813764930557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45977.813764930557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45977.813764930557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45977.813764930557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45977.813764930557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45977.813764930557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45977.813764930557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45977.813764930557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45977.813764930557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45977.813764930557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45977.813764930557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45977.813764930557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45977.813764930557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45977.813764930557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45977.813764930557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45977.813764930557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45977.813764930557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45977.813764930557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45977.813764930557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45977.813764930557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45977.813764930557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45977.813764930557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45977.813764930557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45977.813764930557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45977.813764930557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45977.813764930557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45977.813764930557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45977.813764930557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45977.813764930557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45977.813764930557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45977.813764930557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45977.813764930557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45977.813764930557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45977.813764930557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45977.813764930557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45977.813764930557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45977.813764930557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45977.813764930557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45977.813764930557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45977.813764930557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45977.813764930557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45977.813764930557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45977.813764930557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45977.813764930557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45977.813764930557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45977.813764930557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45977.813764930557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45977.813764930557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45977.813764930557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45977.813764930557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45977.813764930557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45977.813764930557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45977.813764930557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45977.813764930557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45977.813764930557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45977.813764930557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45977.813764930557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45977.813764930557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45977.813764930557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45977.813764930557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45977.813764930557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45977.813764930557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45977.813764930557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45977.813764930557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45977.813764930557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45977.813764930557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45977.813764930557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45977.813764930557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45977.813764930557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45977.813764930557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45977.813764930557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45977.813764930557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45977.813764930557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45977.813764930557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45977.813764930557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45977.813764930557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45977.813764930557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45977.813764930557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45977.813764930557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45977.813764930557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45977.813764930557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45977.813764930557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45977.813764930557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45977.813764930557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45977.813764930557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45977.813764930557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45977.813764930557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45977.813764930557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45977.813764930557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45977.813764930557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45977.813764930557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45977.813764930557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45977.813764930557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45977.813764930557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45977.813764930557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45977.813764930557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45977.813764930557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45977.813764930557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45977.813764930557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45977.813764930557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45977.813764930557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45977.813764930557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45977.813764930557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45977.813764930557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45977.813764930557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45977.813764930557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45977.813764930557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45977.813764930557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45977.813764930557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45977.813764930557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45977.813764930557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45977.813764930557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45977.813764930557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45977.813764930557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45977.813764930557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45977.813764930557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45977.813764930557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45977.813764930557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45977.813764930557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45977.813764930557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45977.813764930557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45977.813764930557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45977.813764930557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45977.813764930557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45977.813764930557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45977.813764930557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45977.813764930557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45977.813764930557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45977.813764930557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45977.813764930557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45977.813764930557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45977.813764930557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45977.813764930557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45977.813764930557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45977.813764930557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45977.813764930557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45977.813764930557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45977.813764930557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45977.813764930557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45977.813764930557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45977.813764930557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45977.813764930557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45977.813764930557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45977.813764930557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45977.813764930557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45977.813764930557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45977.813764930557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45977.813764930557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45977.813764930557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45977.813764930557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45977.813764930557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45977.813764930557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45977.813764930557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45977.813764930557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45977.813764930557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45977.813764930557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45977.813764930557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45977.813764930557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45977.813764930557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45977.813764930557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45977.813764930557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45977.813764930557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45977.813764930557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45977.813764930557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45977.813764930557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45977.813764930557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45977.813764930557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45977.813764930557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45977.813764930557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45977.813764930557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45977.813764930557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45977.813764930557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45977.813764930557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45977.813764930557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45977.813764930557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45977.813764930557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45977.813764930557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45977.813764930557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45977.813764930557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45977.813764930557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45977.813764930557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45977.813764930557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45977.813764930557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45977.813764930557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45977.813764930557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45977.813764930557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45977.813764930557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45977.813764930557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45977.813764930557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45977.813764930557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45977.813764930557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45977.813764930557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45977.813764930557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45977.813764930557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45977.813764930557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45977.813764930557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45977.813764930557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45977.813764930557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45977.813764930557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45977.813764930557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45977.813764930557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45977.813764930557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45977.813764930557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45977.813764930557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45977.813764930557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45977.813764930557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45977.813764930557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45977.813764930557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45977.813764930557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45977.813764930557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45977.813764930557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45977.813764930557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45977.813764930557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45977.813764930557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45977.813764930557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45977.813764930557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45977.813764930557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45977.813764930557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45977.813764930557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45977.813764930557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45977.813764930557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45977.813764930557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45977.813764930557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45977.813764930557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45977.813764930557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45977.813764930557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45977.813764930557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45977.813764930557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45977.813764930557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45977.813764930557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45977.813764930557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45977.813764930557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45977.813764930557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45977.813764930557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45977.813764930557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45977.813764930557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45977.813764930557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45977.813764930557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45977.813764930557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45977.813764930557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45977.813764930557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45977.813764930557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45977.813764930557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45977.813764930557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45977.813764930557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45977.813764930557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45977.813764930557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45977.813764930557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45977.813764930557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45977.813764930557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45977.813764930557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45977.813764930557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45977.813764930557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45977.813764930557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45977.813764930557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45977.813764930557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45977.813764930557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45977.813764930557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45977.813764930557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45977.813764930557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45977.813764930557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45977.813764930557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45977.813764930557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45977.813764930557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45977.813764930557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45977.813764930557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45977.813764930557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45977.813764930557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45977.813764930557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45977.813764930557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45977.813764930557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45977.813764930557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45977.813764930557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45977.813764930557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45977.813764930557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45977.813764930557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45977.813764930557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45977.813764930557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45977.813764930557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45977.813764930557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45977.813764930557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45977.813764930557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45977.813764930557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45977.813764930557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45977.813764930557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45977.813764930557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45977.813764930557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45977.813764930557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45977.813764930557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45977.813764930557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45977.813764930557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45977.813764930557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45977.813764930557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45977.813764930557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45977.813764930557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45977.813764930557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45977.813764930557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45977.813764930557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45977.813764930557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45977.813764930557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45977.813764930557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45977.813764930557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45977.813764930557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45977.813764930557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45977.813764930557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45977.813764930557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45977.813764930557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45977.813764930557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45977.813764930557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45977.813764930557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45977.813764930557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45977.813764930557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45977.813764930557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45977.813764930557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45977.813764930557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45977.813764930557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45977.813764930557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45977.813764930557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45977.813764930557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45977.813764930557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45977.813764930557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45977.813764930557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45977.813764930557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45977.813764930557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45977.813764930557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45977.813764930557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45977.813764930557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45977.813764930557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45977.813764930557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45977.813764930557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45977.813764930557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45977.813764930557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45977.813764930557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45977.813764930557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45977.813764930557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45977.813764930557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45977.813764930557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45977.813764930557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45977.813764930557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45977.813764930557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45977.813764930557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45977.813764930557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45977.813764930557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45977.813764930557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45977.813764930557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45977.813764930557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45977.813764930557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45977.813764930557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45977.813764930557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45977.813764930557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45977.813764930557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45977.813764930557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45977.813764930557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45977.813764930557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45977.813764930557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45977.813764930557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45977.813764930557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45977.813764930557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45977.813764930557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45977.813764930557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45977.813764930557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45977.813764930557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45977.813764930557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45977.813764930557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45977.813764930557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45977.813764930557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45977.813764930557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45977.813764930557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45977.813764930557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45977.813764930557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45977.813764930557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45977.813764930557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45977.813764930557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45977.813764930557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45977.813764930557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45977.813764930557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45977.813764930557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45977.813764930557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45977.813764930557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45977.813764930557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45977.813764930557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45977.813764930557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45977.813764930557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45977.813764930557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45977.813764930557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45977.813764930557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45977.813764930557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45977.813764930557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45977.813764930557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45977.813764930557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45977.813764930557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45977.813764930557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45977.813764930557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45977.813764930557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45977.813764930557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45977.813764930557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45977.813764930557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45977.813764930557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45977.813764930557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45977.813764930557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45977.813764930557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45977.813764930557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45977.813764930557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45977.813764930557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45977.813764930557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45977.813764930557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45977.813764930557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45977.813764930557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45977.813764930557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45977.813764930557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45977.813764930557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45977.813764930557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45977.813764930557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45977.813764930557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45977.813764930557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45977.813764930557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45977.813764930557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45977.813764930557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45977.813764930557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45977.813764930557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45977.813764930557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45977.813764930557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45977.813764930557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45977.813764930557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45977.813764930557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45977.813764930557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45977.813764930557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45977.813764930557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45977.813764930557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45977.813764930557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45977.813764930557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45977.813764930557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45977.813764930557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45977.813764930557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45977.813764930557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45977.813764930557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45977.813764930557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45977.813764930557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45977.813764930557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45977.813764930557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45977.813764930557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45977.813764930557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45977.813764930557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45977.813764930557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45977.813764930557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45977.813764930557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45977.813764930557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45977.813764930557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45977.813764930557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45977.813764930557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45977.813764930557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45977.813764930557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45977.813764930557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45977.813764930557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45977.813764930557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45977.813764930557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45977.813764930557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45977.813764930557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45977.813764930557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45977.813764930557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45977.813764930557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45977.813764930557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45977.813764930557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45977.813764930557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45977.813764930557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45977.813764930557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45977.813764930557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45977.813764930557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45977.813764930557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45977.813764930557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45977.813764930557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45977.813764930557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45977.813764930557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45977.813764930557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45977.813764930557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274.33304733796103</v>
      </c>
      <c r="H2" s="96">
        <v>45703.474768518521</v>
      </c>
      <c r="I2" s="96" t="str">
        <f>IFERROR(VLOOKUP(D2,DB!A:F,6,0),"")</f>
        <v>SCECO</v>
      </c>
      <c r="J2" s="96" t="str">
        <f>IFERROR(VLOOKUP(D2,DB!A:G,7,0),"")</f>
        <v>Dead</v>
      </c>
      <c r="K2" s="98" t="s">
        <v>39113</v>
      </c>
      <c r="L2" s="92" t="str">
        <f>IFERROR(VLOOKUP(D2,DB!A:I,9,0),"")</f>
        <v>Latis</v>
      </c>
    </row>
    <row r="3" spans="1:16" ht="15" customHeight="1">
      <c r="A3" s="123"/>
      <c r="B3" s="123" t="str">
        <f>IFERROR(VLOOKUP(D3,DB!A:K,11,0),"")</f>
        <v/>
      </c>
      <c r="C3" s="94"/>
      <c r="D3" s="92"/>
      <c r="E3" s="95"/>
      <c r="F3" s="96"/>
      <c r="G3" s="97">
        <f t="shared" ref="G3:G4" ca="1" si="1">IFERROR(NOW()-F4,"")</f>
        <v>45977.813764930557</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t="shared" ca="1" si="1"/>
        <v>45977.813764930557</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IFERROR(NOW()-F5,"")</f>
        <v>45977.813764930557</v>
      </c>
      <c r="H5" s="96"/>
      <c r="I5" s="123" t="str">
        <f>IFERROR(VLOOKUP(D5,DB!A:F,6,0),"")</f>
        <v/>
      </c>
      <c r="J5" s="123" t="str">
        <f>IFERROR(VLOOKUP(D5,DB!A:G,7,0),"")</f>
        <v/>
      </c>
      <c r="K5" s="98"/>
      <c r="L5" s="92" t="str">
        <f>IFERROR(VLOOKUP(D5,DB!A:I,9,0),"")</f>
        <v/>
      </c>
    </row>
    <row r="6" spans="1:16" ht="15" customHeight="1">
      <c r="A6" s="123"/>
      <c r="B6" s="123" t="str">
        <f>IFERROR(VLOOKUP(D6,DB!A:K,11,0),"")</f>
        <v/>
      </c>
      <c r="C6" s="94"/>
      <c r="D6" s="98"/>
      <c r="E6" s="95"/>
      <c r="F6" s="96"/>
      <c r="G6" s="97">
        <f ca="1">IFERROR(NOW()-F6,"")</f>
        <v>45977.813764930557</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45977.813764930557</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45977.813764930557</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45977.813764930557</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45977.813764930557</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45977.813764930557</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45977.813764930557</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45977.813764930557</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45977.813764930557</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45977.813764930557</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45977.813764930557</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45977.813764930557</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45977.813764930557</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45977.813764930557</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45977.813764930557</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45977.813764930557</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45977.813764930557</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45977.813764930557</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45977.813764930557</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45977.813764930557</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45977.813764930557</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45977.813764930557</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45977.813764930557</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45977.813764930557</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45977.813764930557</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45977.813764930557</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45977.813764930557</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45977.813764930557</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45977.813764930557</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45977.813764930557</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45977.813764930557</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45977.813764930557</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45977.813764930557</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45977.813764930557</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45977.813764930557</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45977.813764930557</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45977.813764930557</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45977.813764930557</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45977.813764930557</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45977.813764930557</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45977.813764930557</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45977.813764930557</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45977.813764930557</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45977.813764930557</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45977.813764930557</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45977.813764930557</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45977.813764930557</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45977.813764930557</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45977.813764930557</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45977.813764930557</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45977.813764930557</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45977.813764930557</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45977.813764930557</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45977.813764930557</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45977.813764930557</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45977.813764930557</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45977.813764930557</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45977.813764930557</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45977.813764930557</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45977.813764930557</v>
      </c>
      <c r="H65" s="96"/>
      <c r="I65" s="123" t="str">
        <f>IFERROR(VLOOKUP(D65,DB!A:F,6,0),"")</f>
        <v/>
      </c>
      <c r="J65" s="123"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39114</v>
      </c>
      <c r="B2" s="37" t="str">
        <f>IFERROR(VLOOKUP(D2,DB!A:K,11,0),"")</f>
        <v>R5</v>
      </c>
      <c r="C2" s="37">
        <v>3</v>
      </c>
      <c r="D2" s="107" t="s">
        <v>36011</v>
      </c>
      <c r="E2" s="37" t="s">
        <v>39021</v>
      </c>
      <c r="F2" s="38">
        <v>45891.832060185188</v>
      </c>
      <c r="G2" s="116">
        <f ca="1">IFERROR(NOW()-F2,"")</f>
        <v>85.981704745368916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39024</v>
      </c>
      <c r="F3" s="38">
        <v>45926.188877314817</v>
      </c>
      <c r="G3" s="116">
        <f t="shared" ref="G3" ca="1" si="0">IFERROR(NOW()-F3,"")</f>
        <v>51.62488761574059</v>
      </c>
      <c r="H3" s="38">
        <v>45926.158159722225</v>
      </c>
      <c r="I3" s="37" t="str">
        <f>IFERROR(VLOOKUP(D3,DB!A:F,6,0),"")</f>
        <v>SCECO</v>
      </c>
      <c r="J3" s="37" t="str">
        <f>IFERROR(VLOOKUP(D3,DB!A:G,7,0),"")</f>
        <v>Good</v>
      </c>
      <c r="K3" s="37" t="s">
        <v>39117</v>
      </c>
      <c r="L3" s="37" t="str">
        <f>IFERROR(VLOOKUP(D3,DB!A:I,9,0),"")</f>
        <v>Latis</v>
      </c>
      <c r="M3" s="106"/>
    </row>
    <row r="4" spans="1:13" ht="48" customHeight="1">
      <c r="A4" s="117" t="s">
        <v>39118</v>
      </c>
      <c r="B4" s="117" t="str">
        <f>IFERROR(VLOOKUP(D4,DB!A:K,11,0),"")</f>
        <v>R5</v>
      </c>
      <c r="C4" s="117">
        <v>1</v>
      </c>
      <c r="D4" s="117" t="s">
        <v>34758</v>
      </c>
      <c r="E4" s="117" t="s">
        <v>39024</v>
      </c>
      <c r="F4" s="118">
        <v>45948.661111111112</v>
      </c>
      <c r="G4" s="119">
        <f t="shared" ref="G4" ca="1" si="1">IFERROR(NOW()-F4,"")</f>
        <v>29.152653819444822</v>
      </c>
      <c r="H4" s="118">
        <v>45948.661111111112</v>
      </c>
      <c r="I4" s="117" t="str">
        <f>IFERROR(VLOOKUP(D4,DB!A:F,6,0),"")</f>
        <v>SCECO</v>
      </c>
      <c r="J4" s="117" t="str">
        <f>IFERROR(VLOOKUP(D4,DB!A:G,7,0),"")</f>
        <v>Dead</v>
      </c>
      <c r="K4" s="117" t="s">
        <v>39119</v>
      </c>
      <c r="L4" s="117" t="str">
        <f>IFERROR(VLOOKUP(D4,DB!A:I,9,0),"")</f>
        <v>Latis</v>
      </c>
    </row>
    <row r="5" spans="1:13" ht="30.75">
      <c r="A5" s="117" t="s">
        <v>39120</v>
      </c>
      <c r="B5" s="117" t="s">
        <v>5443</v>
      </c>
      <c r="C5" s="117">
        <v>1</v>
      </c>
      <c r="D5" s="117" t="s">
        <v>32330</v>
      </c>
      <c r="E5" s="117" t="s">
        <v>39021</v>
      </c>
      <c r="F5" s="118">
        <v>45968.848599537036</v>
      </c>
      <c r="G5" s="119">
        <f t="shared" ref="G5:G23" ca="1" si="2">IFERROR(NOW()-F5,"")</f>
        <v>8.9651653935216018</v>
      </c>
      <c r="H5" s="118">
        <v>45968.827465277776</v>
      </c>
      <c r="I5" s="117" t="s">
        <v>22</v>
      </c>
      <c r="J5" s="117" t="s">
        <v>65</v>
      </c>
      <c r="K5" s="117" t="s">
        <v>39121</v>
      </c>
      <c r="L5" s="117" t="s">
        <v>8145</v>
      </c>
    </row>
    <row r="6" spans="1:13">
      <c r="A6" s="117" t="s">
        <v>39122</v>
      </c>
      <c r="B6" s="117" t="str">
        <f>IFERROR(VLOOKUP(D6,DB!A:K,11,0),"")</f>
        <v>R5</v>
      </c>
      <c r="C6" s="117">
        <v>1</v>
      </c>
      <c r="D6" s="117" t="s">
        <v>33371</v>
      </c>
      <c r="E6" s="117" t="s">
        <v>39021</v>
      </c>
      <c r="F6" s="146">
        <v>45977.514803240738</v>
      </c>
      <c r="G6" s="119">
        <f t="shared" ca="1" si="2"/>
        <v>0.29896168981940718</v>
      </c>
      <c r="H6" s="146">
        <v>45977.468807870369</v>
      </c>
      <c r="I6" s="117" t="str">
        <f>IFERROR(VLOOKUP(D6,DB!A:F,6,0),"")</f>
        <v>SCECO</v>
      </c>
      <c r="J6" s="117" t="str">
        <f>IFERROR(VLOOKUP(D6,DB!A:G,7,0),"")</f>
        <v>Weak</v>
      </c>
      <c r="K6" s="117" t="s">
        <v>39123</v>
      </c>
      <c r="L6" s="117" t="str">
        <f>IFERROR(VLOOKUP(D6,DB!A:I,9,0),"")</f>
        <v>Latis</v>
      </c>
    </row>
    <row r="7" spans="1:13">
      <c r="A7" s="117"/>
      <c r="B7" s="117" t="str">
        <f>IFERROR(VLOOKUP(D7,DB!A:K,11,0),"")</f>
        <v/>
      </c>
      <c r="C7" s="117"/>
      <c r="D7" s="117"/>
      <c r="E7" s="117"/>
      <c r="F7" s="117"/>
      <c r="G7" s="119">
        <f t="shared" ca="1" si="2"/>
        <v>45977.813764930557</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45977.813764930557</v>
      </c>
      <c r="H8" s="117"/>
      <c r="I8" s="117" t="str">
        <f>IFERROR(VLOOKUP(D8,DB!A:F,6,0),"")</f>
        <v/>
      </c>
      <c r="J8" s="117" t="str">
        <f>IFERROR(VLOOKUP(D8,DB!A:G,7,0),"")</f>
        <v/>
      </c>
      <c r="K8" s="117"/>
      <c r="L8" s="117" t="str">
        <f>IFERROR(VLOOKUP(D8,DB!A:I,9,0),"")</f>
        <v/>
      </c>
    </row>
    <row r="9" spans="1:13">
      <c r="A9" s="117"/>
      <c r="B9" s="117" t="str">
        <f>IFERROR(VLOOKUP(D9,DB!A:K,11,0),"")</f>
        <v>R4</v>
      </c>
      <c r="C9" s="117"/>
      <c r="D9" s="117" t="s">
        <v>5711</v>
      </c>
      <c r="E9" s="117"/>
      <c r="F9" s="117"/>
      <c r="G9" s="119">
        <f t="shared" ca="1" si="2"/>
        <v>45977.813764930557</v>
      </c>
      <c r="H9" s="117"/>
      <c r="I9" s="117" t="str">
        <f>IFERROR(VLOOKUP(D9,DB!A:F,6,0),"")</f>
        <v>SCECO</v>
      </c>
      <c r="J9" s="117" t="str">
        <f>IFERROR(VLOOKUP(D9,DB!A:G,7,0),"")</f>
        <v>Good</v>
      </c>
      <c r="K9" s="117"/>
      <c r="L9" s="117" t="str">
        <f>IFERROR(VLOOKUP(D9,DB!A:I,9,0),"")</f>
        <v>Zain</v>
      </c>
    </row>
    <row r="10" spans="1:13">
      <c r="A10" s="117"/>
      <c r="B10" s="117" t="str">
        <f>IFERROR(VLOOKUP(D10,DB!A:K,11,0),"")</f>
        <v>R4</v>
      </c>
      <c r="C10" s="117"/>
      <c r="D10" s="117" t="s">
        <v>32016</v>
      </c>
      <c r="E10" s="117"/>
      <c r="F10" s="117"/>
      <c r="G10" s="119">
        <f t="shared" ca="1" si="2"/>
        <v>45977.813764930557</v>
      </c>
      <c r="H10" s="117"/>
      <c r="I10" s="117" t="str">
        <f>IFERROR(VLOOKUP(D10,DB!A:F,6,0),"")</f>
        <v>SCECO</v>
      </c>
      <c r="J10" s="117" t="str">
        <f>IFERROR(VLOOKUP(D10,DB!A:G,7,0),"")</f>
        <v>Dead</v>
      </c>
      <c r="K10" s="117"/>
      <c r="L10" s="117" t="str">
        <f>IFERROR(VLOOKUP(D10,DB!A:I,9,0),"")</f>
        <v>Latis</v>
      </c>
    </row>
    <row r="11" spans="1:13">
      <c r="A11" s="117"/>
      <c r="B11" s="117" t="str">
        <f>IFERROR(VLOOKUP(D11,DB!A:K,11,0),"")</f>
        <v>R4</v>
      </c>
      <c r="C11" s="117"/>
      <c r="D11" s="117" t="s">
        <v>5692</v>
      </c>
      <c r="E11" s="117"/>
      <c r="F11" s="117"/>
      <c r="G11" s="119">
        <f t="shared" ca="1" si="2"/>
        <v>45977.813764930557</v>
      </c>
      <c r="H11" s="117"/>
      <c r="I11" s="117" t="str">
        <f>IFERROR(VLOOKUP(D11,DB!A:F,6,0),"")</f>
        <v>Generator-DG</v>
      </c>
      <c r="J11" s="117" t="str">
        <f>IFERROR(VLOOKUP(D11,DB!A:G,7,0),"")</f>
        <v>New BB</v>
      </c>
      <c r="K11" s="117"/>
      <c r="L11" s="117" t="str">
        <f>IFERROR(VLOOKUP(D11,DB!A:I,9,0),"")</f>
        <v>Zain</v>
      </c>
    </row>
    <row r="12" spans="1:13">
      <c r="A12" s="117"/>
      <c r="B12" s="117" t="str">
        <f>IFERROR(VLOOKUP(D12,DB!A:K,11,0),"")</f>
        <v/>
      </c>
      <c r="C12" s="117"/>
      <c r="D12" s="117"/>
      <c r="E12" s="117"/>
      <c r="F12" s="117"/>
      <c r="G12" s="119">
        <f t="shared" ca="1" si="2"/>
        <v>45977.813764930557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45977.813764930557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45977.813764930557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45977.813764930557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45977.813764930557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45977.813764930557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45977.813764930557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45977.813764930557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45977.813764930557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45977.813764930557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45977.813764930557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45977.813764930557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45977.813764930557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45977.813764930557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45977.813764930557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45977.813764930557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45977.813764930557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45977.813764930557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45977.813764930557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45977.813764930557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45977.813764930557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45977.813764930557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45977.813764930557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45977.813764930557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45977.813764930557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45977.813764930557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45977.813764930557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45977.813764930557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45977.813764930557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45977.813764930557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45977.813764930557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45977.813764930557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45977.813764930557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45977.813764930557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45977.813764930557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45977.813764930557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45977.813764930557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45977.813764930557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45977.813764930557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45977.813764930557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45977.813764930557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45977.813764930557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45977.813764930557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45977.813764930557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45977.813764930557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45977.813764930557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45977.813764930557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45977.813764930557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45977.813764930557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45977.813764930557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45977.813764930557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45977.813764930557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45977.813764930557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45977.813764930557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45977.813764930557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45977.813764930557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45977.813764930557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45977.813764930557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45977.813764930557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45977.813764930557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45977.813764930557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45977.813764930557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45977.813764930557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45977.813764930557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45977.813764930557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45977.813764930557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45977.813764930557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45977.813764930557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45977.813764930557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45977.813764930557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45977.813764930557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45977.813764930557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45977.813764930557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45977.813764930557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45977.813764930557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45977.813764930557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45977.813764930557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45977.813764930557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45977.813764930557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45977.813764930557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45977.813764930557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45977.813764930557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45977.813764930557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45977.813764930557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45977.813764930557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45977.813764930557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45977.813764930557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45977.813764930557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45977.813764930557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45977.813764930557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45977.813764930557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45977.813764930557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45977.813764930557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45977.813764930557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45977.813764930557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45977.813764930557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45977.813764930557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45977.813764930557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45977.813764930557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45977.813764930557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45977.813764930557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45977.813764930557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45977.813764930557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45977.813764930557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45977.813764930557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45977.813764930557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45977.813764930557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45977.813764930557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45977.813764930557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45977.813764930557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45977.813764930557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45977.813764930557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45977.813764930557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45977.813764930557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45977.813764930557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45977.813764930557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45977.813764930557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45977.813764930557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45977.813764930557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45977.813764930557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45977.813764930557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45977.813764930557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45977.813764930557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45977.813764930557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45977.813764930557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45977.813764930557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45977.813764930557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45977.813764930557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45977.813764930557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45977.813764930557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45977.813764930557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45977.813764930557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45977.813764930557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45977.813764930557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45977.813764930557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45977.813764930557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45977.813764930557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45977.813764930557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45977.813764930557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45977.813764930557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45977.813764930557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45977.813764930557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45977.813764930557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45977.813764930557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45977.813764930557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45977.813764930557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45977.813764930557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45977.813764930557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45977.813764930557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45977.813764930557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45977.813764930557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45977.813764930557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45977.813764930557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45977.813764930557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45977.813764930557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45977.813764930557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45977.813764930557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45977.813764930557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45977.813764930557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2</v>
      </c>
      <c r="D2" s="129" t="s">
        <v>34326</v>
      </c>
      <c r="E2" s="117" t="s">
        <v>39021</v>
      </c>
      <c r="F2" s="131">
        <v>45977.787777777776</v>
      </c>
      <c r="G2" s="105">
        <f t="shared" ref="G2" ca="1" si="0">IFERROR(NOW()-F2,"-")</f>
        <v>2.5987152781453915E-2</v>
      </c>
      <c r="H2" s="131">
        <v>45977.787777777776</v>
      </c>
      <c r="I2" s="129" t="str">
        <f>IFERROR(VLOOKUP(D2,DB!A:F,6,0),"")</f>
        <v>SCECO</v>
      </c>
      <c r="J2" s="129" t="str">
        <f>IFERROR(VLOOKUP(D2,DB!A:G,7,0),"")</f>
        <v>Dead</v>
      </c>
      <c r="K2" s="132" t="s">
        <v>39125</v>
      </c>
      <c r="L2" s="133" t="str">
        <f>IFERROR(VLOOKUP(D2,DB!A:I,9,0),"")</f>
        <v>Latis</v>
      </c>
    </row>
    <row r="3" spans="1:16382" ht="31.5" customHeight="1">
      <c r="A3" s="128"/>
      <c r="B3" s="129" t="str">
        <f>IFERROR(VLOOKUP(D3,DB!A:K,11,0),"")</f>
        <v/>
      </c>
      <c r="C3" s="130"/>
      <c r="D3" s="129"/>
      <c r="E3" s="117"/>
      <c r="F3" s="131"/>
      <c r="G3" s="105">
        <f t="shared" ref="G3:G66" ca="1" si="1">IFERROR(NOW()-F3,"-")</f>
        <v>45977.813764930557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49"/>
      <c r="E4" s="117"/>
      <c r="F4" s="131"/>
      <c r="G4" s="105">
        <f t="shared" ca="1" si="1"/>
        <v>45977.813764930557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45977.813764930557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45977.813764930557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45977.813764930557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45977.813764930557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45977.813764930557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45977.813764930557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45977.813764930557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45977.813764930557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45977.813764930557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45977.813764930557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45977.813764930557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45977.813764930557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45977.813764930557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45977.813764930557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45977.813764930557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45977.813764930557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45977.813764930557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45977.813764930557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45977.813764930557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45977.813764930557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45977.813764930557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45977.813764930557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45977.813764930557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45977.813764930557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45977.813764930557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45977.813764930557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45977.813764930557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45977.813764930557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45977.813764930557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45977.813764930557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45977.813764930557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45977.813764930557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45977.813764930557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45977.813764930557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45977.813764930557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45977.813764930557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45977.813764930557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45977.813764930557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45977.813764930557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45977.813764930557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45977.813764930557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45977.813764930557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45977.813764930557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45977.813764930557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45977.813764930557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45977.813764930557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45977.813764930557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45977.813764930557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45977.813764930557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45977.813764930557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45977.813764930557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45977.813764930557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45977.813764930557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45977.813764930557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45977.813764930557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45977.813764930557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45977.813764930557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45977.813764930557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45977.813764930557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45977.813764930557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45977.813764930557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45977.813764930557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45977.813764930557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45977.813764930557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45977.813764930557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45977.813764930557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45977.813764930557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45977.813764930557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45977.813764930557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45977.813764930557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45977.813764930557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45977.813764930557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45977.813764930557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45977.813764930557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45977.813764930557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45977.813764930557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45977.813764930557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45977.813764930557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45977.813764930557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45977.813764930557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45977.813764930557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45977.813764930557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45977.813764930557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45977.813764930557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45977.813764930557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45977.813764930557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45977.813764930557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45977.813764930557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45977.813764930557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45977.813764930557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45977.813764930557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45977.813764930557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45977.813764930557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45977.813764930557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45977.813764930557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45977.813764930557</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