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421" documentId="120_S{2AC9BD13-BADA-5192-A53E-5A8FF88502F6}" xr6:coauthVersionLast="47" xr6:coauthVersionMax="47" xr10:uidLastSave="{CBA48464-038F-4E7F-8B61-C0FF798D65E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J138" i="2"/>
  <c r="J139" i="2"/>
  <c r="J140" i="2"/>
  <c r="J141" i="2"/>
  <c r="J142" i="2"/>
  <c r="J143" i="2"/>
  <c r="J144" i="2"/>
  <c r="J145" i="2"/>
  <c r="J146" i="2"/>
  <c r="J147" i="2"/>
  <c r="J148" i="2"/>
  <c r="J149" i="2"/>
  <c r="J150" i="2"/>
  <c r="J151" i="2"/>
  <c r="J152" i="2"/>
  <c r="J153" i="2"/>
  <c r="J154" i="2"/>
  <c r="J155" i="2"/>
  <c r="J156" i="2"/>
  <c r="I138" i="2"/>
  <c r="I139" i="2"/>
  <c r="I140" i="2"/>
  <c r="I141" i="2"/>
  <c r="I142" i="2"/>
  <c r="I143" i="2"/>
  <c r="I144" i="2"/>
  <c r="I145" i="2"/>
  <c r="I146" i="2"/>
  <c r="I147" i="2"/>
  <c r="I148" i="2"/>
  <c r="I149" i="2"/>
  <c r="I150" i="2"/>
  <c r="I151" i="2"/>
  <c r="I152" i="2"/>
  <c r="I153" i="2"/>
  <c r="I154" i="2"/>
  <c r="I155" i="2"/>
  <c r="I156" i="2"/>
  <c r="G138" i="2"/>
  <c r="G139" i="2"/>
  <c r="G140" i="2"/>
  <c r="G141" i="2"/>
  <c r="G142" i="2"/>
  <c r="G143" i="2"/>
  <c r="G144" i="2"/>
  <c r="G145" i="2"/>
  <c r="G146" i="2"/>
  <c r="G147" i="2"/>
  <c r="G148" i="2"/>
  <c r="G149" i="2"/>
  <c r="G150" i="2"/>
  <c r="G151" i="2"/>
  <c r="G152" i="2"/>
  <c r="G153" i="2"/>
  <c r="G154" i="2"/>
  <c r="G155" i="2"/>
  <c r="G156" i="2"/>
  <c r="B138" i="2"/>
  <c r="B139" i="2"/>
  <c r="B140" i="2"/>
  <c r="B141" i="2"/>
  <c r="B142" i="2"/>
  <c r="B143" i="2"/>
  <c r="B144" i="2"/>
  <c r="B145" i="2"/>
  <c r="B146" i="2"/>
  <c r="B147" i="2"/>
  <c r="B148" i="2"/>
  <c r="B149" i="2"/>
  <c r="B150" i="2"/>
  <c r="B151" i="2"/>
  <c r="B152" i="2"/>
  <c r="B153" i="2"/>
  <c r="B154" i="2"/>
  <c r="B155" i="2"/>
  <c r="B15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<sst xmlns="http://schemas.openxmlformats.org/spreadsheetml/2006/main" count="181547" uniqueCount="39149">
  <si>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</si>
  <si>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</si>
  <si>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</si>
  <si>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</si>
  <si>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</si>
  <si>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</si>
  <si>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</si>
  <si>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</si>
  <si>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</si>
  <si>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</si>
  <si>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</si>
  <si>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</si>
  <si>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</si>
  <si>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</si>
  <si>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</si>
  <si>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</si>
  <si>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</si>
  <si>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</si>
  <si>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</si>
  <si>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</si>
  <si>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</si>
  <si>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</si>
  <si>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</si>
  <si>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</si>
  <si>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</si>
  <si>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</si>
  <si>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</si>
  <si>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</si>
  <si>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</si>
  <si>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</si>
  <si>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</si>
  <si>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</si>
  <si>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</si>
  <si>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</si>
  <si>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</si>
  <si>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</si>
  <si>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</si>
  <si>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</si>
  <si>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</si>
  <si>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</si>
  <si>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</si>
  <si>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</si>
  <si>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</si>
  <si>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</si>
  <si>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</si>
  <si>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</si>
  <si>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</si>
  <si>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</si>
  <si>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</si>
  <si>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</si>
  <si>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</si>
  <si>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</si>
  <si>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</si>
  <si>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</si>
  <si>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</si>
  <si>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</si>
  <si>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</si>
  <si>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</si>
  <si>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</si>
  <si>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</si>
  <si>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</si>
  <si>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</si>
  <si>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</si>
  <si>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</si>
  <si>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</si>
  <si>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</si>
  <si>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</si>
  <si>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</si>
  <si>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</si>
  <si>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</si>
  <si>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</si>
  <si>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</si>
  <si>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</si>
  <si>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</si>
  <si>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</si>
  <si>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</si>
  <si>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</si>
  <si>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</si>
  <si>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</si>
  <si>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</si>
  <si>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</si>
  <si>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</si>
  <si>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</si>
  <si>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</si>
  <si>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</si>
  <si>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</si>
  <si>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</si>
  <si>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</si>
  <si>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</si>
  <si>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</si>
  <si>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</si>
  <si>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</si>
  <si>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</si>
  <si>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</si>
  <si>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</si>
  <si>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</si>
  <si>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</si>
  <si>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</si>
  <si>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</si>
  <si>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</si>
  <si>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</si>
  <si>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</si>
  <si>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</si>
  <si>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</si>
  <si>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</si>
  <si>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</si>
  <si>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</si>
  <si>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</si>
  <si>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</si>
  <si>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</si>
  <si>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</si>
  <si>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</si>
  <si>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</si>
  <si>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</si>
  <si>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</si>
  <si>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</si>
  <si>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</si>
  <si>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</si>
  <si>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</si>
  <si>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</si>
  <si>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</si>
  <si>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</si>
  <si>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</si>
  <si>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</si>
  <si>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</si>
  <si>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</si>
  <si>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</si>
  <si>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</si>
  <si>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</si>
  <si>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</si>
  <si>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</si>
  <si>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</si>
  <si>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</si>
  <si>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</si>
  <si>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</si>
  <si>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</si>
  <si>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</si>
  <si>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</si>
  <si>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</si>
  <si>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</si>
  <si>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</si>
  <si>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</si>
  <si>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</si>
  <si>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</si>
  <si>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</si>
  <si>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</si>
  <si>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</si>
  <si>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</si>
  <si>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</si>
  <si>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</si>
  <si>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</si>
  <si>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</si>
  <si>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</si>
  <si>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</si>
  <si>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</si>
  <si>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</si>
  <si>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</si>
  <si>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</si>
  <si>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</si>
  <si>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</si>
  <si>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</si>
  <si>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</si>
  <si>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</si>
  <si>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</si>
  <si>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</si>
  <si>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</si>
  <si>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</si>
  <si>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</si>
  <si>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</si>
  <si>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</si>
  <si>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</si>
  <si>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</si>
  <si>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</si>
  <si>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</si>
  <si>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</si>
  <si>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</si>
  <si>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</si>
  <si>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</si>
  <si>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</si>
  <si>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</si>
  <si>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</si>
  <si>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</si>
  <si>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</si>
  <si>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</si>
  <si>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</si>
  <si>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</si>
  <si>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</si>
  <si>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</si>
  <si>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</si>
  <si>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</si>
  <si>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</si>
  <si>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</si>
  <si>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</si>
  <si>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</si>
  <si>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</si>
  <si>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</si>
  <si>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</si>
  <si>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</si>
  <si>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</si>
  <si>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</si>
  <si>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</si>
  <si>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</si>
  <si>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</si>
  <si>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</si>
  <si>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</si>
  <si>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</si>
  <si>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</si>
  <si>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</si>
  <si>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</si>
  <si>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</si>
  <si>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</si>
  <si>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</si>
  <si>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</si>
  <si>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</si>
  <si>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</si>
  <si>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</si>
  <si>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</si>
  <si>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</si>
  <si>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</si>
  <si>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</si>
  <si>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</si>
  <si>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</si>
  <si>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</si>
  <si>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</si>
  <si>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</si>
  <si>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</si>
  <si>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</si>
  <si>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</si>
  <si>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</si>
  <si>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</si>
  <si>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</si>
  <si>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</si>
  <si>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</si>
  <si>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</si>
  <si>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</si>
  <si>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</si>
  <si>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</si>
  <si>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</si>
  <si>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</si>
  <si>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</si>
  <si>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</si>
  <si>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</si>
  <si>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</si>
  <si>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</si>
  <si>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</si>
  <si>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</si>
  <si>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</si>
  <si>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</si>
  <si>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</si>
  <si>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</si>
  <si>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</si>
  <si>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</si>
  <si>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</si>
  <si>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</si>
  <si>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</si>
  <si>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</si>
  <si>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</si>
  <si>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</si>
  <si>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</si>
  <si>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</si>
  <si>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</si>
  <si>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</si>
  <si>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</si>
  <si>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</si>
  <si>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</si>
  <si>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</si>
  <si>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</si>
  <si>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</si>
  <si>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</si>
  <si>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</si>
  <si>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</si>
  <si>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</si>
  <si>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</si>
  <si>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</si>
  <si>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</si>
  <si>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</si>
  <si>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</si>
  <si>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</si>
  <si>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</si>
  <si>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</si>
  <si>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</si>
  <si>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</si>
  <si>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</si>
  <si>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</si>
  <si>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</si>
  <si>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</si>
  <si>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</si>
  <si>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</si>
  <si>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</si>
  <si>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</si>
  <si>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</si>
  <si>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</si>
  <si>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</si>
  <si>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</si>
  <si>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</si>
  <si>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</si>
  <si>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</si>
  <si>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</si>
  <si>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</si>
  <si>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</si>
  <si>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</si>
  <si>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</si>
  <si>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</si>
  <si>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</si>
  <si>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</si>
  <si>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</si>
  <si>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</si>
  <si>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</si>
  <si>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</si>
  <si>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</si>
  <si>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</si>
  <si>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</si>
  <si>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</si>
  <si>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</si>
  <si>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</si>
  <si>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</si>
  <si>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</si>
  <si>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</si>
  <si>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</si>
  <si>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</si>
  <si>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</si>
  <si>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</si>
  <si>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</si>
  <si>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</si>
  <si>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</si>
  <si>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</si>
  <si>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</si>
  <si>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</si>
  <si>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</si>
  <si>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</si>
  <si>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</si>
  <si>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</si>
  <si>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</si>
  <si>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</si>
  <si>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</si>
  <si>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</si>
  <si>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</si>
  <si>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</si>
  <si>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</si>
  <si>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</si>
  <si>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</si>
  <si>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</si>
  <si>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</si>
  <si>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</si>
  <si>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</si>
  <si>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</si>
  <si>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</si>
  <si>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</si>
  <si>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</si>
  <si>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</si>
  <si>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</si>
  <si>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</si>
  <si>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</si>
  <si>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</si>
  <si>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</si>
  <si>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</si>
  <si>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</si>
  <si>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</si>
  <si>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</si>
  <si>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</si>
  <si>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</si>
  <si>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</si>
  <si>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</si>
  <si>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</si>
  <si>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</si>
  <si>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</si>
  <si>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</si>
  <si>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</si>
  <si>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</si>
  <si>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</si>
  <si>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</si>
  <si>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</si>
  <si>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</si>
  <si>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</si>
  <si>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</si>
  <si>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</si>
  <si>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</si>
  <si>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</si>
  <si>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</si>
  <si>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</si>
  <si>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</si>
  <si>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</si>
  <si>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</si>
  <si>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</si>
  <si>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</si>
  <si>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</si>
  <si>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</si>
  <si>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</si>
  <si>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</si>
  <si>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</si>
  <si>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</si>
  <si>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</si>
  <si>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</si>
  <si>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</si>
  <si>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</si>
  <si>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</si>
  <si>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</si>
  <si>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</si>
  <si>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</si>
  <si>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</si>
  <si>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</si>
  <si>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</si>
  <si>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</si>
  <si>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</si>
  <si>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</si>
  <si>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</si>
  <si>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</si>
  <si>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</si>
  <si>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</si>
  <si>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</si>
  <si>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</si>
  <si>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</si>
  <si>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</si>
  <si>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</si>
  <si>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</si>
  <si>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</si>
  <si>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</si>
  <si>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</si>
  <si>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</si>
  <si>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</si>
  <si>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</si>
  <si>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</si>
  <si>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</si>
  <si>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</si>
  <si>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</si>
  <si>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</si>
  <si>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</si>
  <si>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</si>
  <si>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</si>
  <si>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</si>
  <si>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</si>
  <si>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</si>
  <si>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</si>
  <si>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</si>
  <si>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</si>
  <si>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</si>
  <si>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</si>
  <si>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</si>
  <si>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</si>
  <si>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</si>
  <si>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</si>
  <si>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</si>
  <si>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</si>
  <si>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</si>
  <si>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</si>
  <si>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</si>
  <si>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</si>
  <si>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</si>
  <si>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</si>
  <si>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</si>
  <si>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</si>
  <si>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</si>
  <si>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</si>
  <si>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</si>
  <si>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</si>
  <si>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</si>
  <si>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</si>
  <si>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</si>
  <si>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</si>
  <si>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</si>
  <si>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</si>
  <si>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</si>
  <si>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</si>
  <si>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</si>
  <si>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</si>
  <si>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</si>
  <si>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</si>
  <si>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</si>
  <si>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</si>
  <si>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</si>
  <si>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</si>
  <si>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</si>
  <si>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</si>
  <si>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</si>
  <si>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</si>
  <si>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</si>
  <si>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</si>
  <si>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</si>
  <si>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</si>
  <si>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</si>
  <si>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</si>
  <si>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</si>
  <si>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</si>
  <si>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</si>
  <si>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</si>
  <si>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</si>
  <si>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</si>
  <si>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</si>
  <si>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</si>
  <si>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</si>
  <si>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</si>
  <si>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</si>
  <si>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</si>
  <si>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</si>
  <si>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</si>
  <si>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</si>
  <si>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</si>
  <si>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</si>
  <si>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</si>
  <si>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</si>
  <si>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</si>
  <si>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</si>
  <si>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</si>
  <si>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</si>
  <si>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</si>
  <si>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</si>
  <si>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</si>
  <si>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</si>
  <si>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</si>
  <si>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</si>
  <si>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</si>
  <si>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</si>
  <si>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</si>
  <si>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</si>
  <si>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</si>
  <si>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</si>
  <si>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</si>
  <si>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</si>
  <si>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</si>
  <si>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</si>
  <si>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</si>
  <si>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</si>
  <si>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</si>
  <si>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</si>
  <si>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</si>
  <si>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</si>
  <si>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</si>
  <si>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</si>
  <si>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</si>
  <si>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</si>
  <si>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</si>
  <si>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</si>
  <si>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</si>
  <si>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</si>
  <si>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</si>
  <si>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</si>
  <si>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</si>
  <si>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</si>
  <si>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</si>
  <si>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</si>
  <si>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</si>
  <si>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</si>
  <si>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</si>
  <si>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</si>
  <si>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</si>
  <si>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</si>
  <si>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</si>
  <si>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</si>
  <si>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</si>
  <si>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</si>
  <si>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</si>
  <si>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</si>
  <si>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</si>
  <si>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</si>
  <si>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</si>
  <si>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</si>
  <si>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</si>
  <si>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</si>
  <si>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</si>
  <si>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</si>
  <si>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</si>
  <si>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</si>
  <si>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</si>
  <si>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</si>
  <si>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</si>
  <si>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</si>
  <si>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</si>
  <si>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</si>
  <si>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</si>
  <si>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</si>
  <si>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</si>
  <si>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</si>
  <si>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</si>
  <si>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</si>
  <si>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</si>
  <si>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</si>
  <si>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</si>
  <si>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</si>
  <si>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</si>
  <si>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</si>
  <si>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</si>
  <si>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</si>
  <si>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</si>
  <si>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</si>
  <si>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</si>
  <si>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</si>
  <si>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</si>
  <si>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</si>
  <si>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</si>
  <si>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</si>
  <si>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</si>
  <si>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</si>
  <si>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</si>
  <si>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</si>
  <si>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</si>
  <si>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</si>
  <si>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</si>
  <si>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</si>
  <si>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</si>
  <si>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</si>
  <si>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</si>
  <si>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</si>
  <si>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</si>
  <si>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</si>
  <si>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</si>
  <si>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</si>
  <si>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</si>
  <si>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</si>
  <si>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</si>
  <si>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</si>
  <si>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</si>
  <si>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</si>
  <si>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</si>
  <si>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</si>
  <si>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</si>
  <si>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</si>
  <si>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</si>
  <si>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</si>
  <si>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</si>
  <si>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</si>
  <si>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</si>
  <si>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</si>
  <si>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</si>
  <si>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</si>
  <si>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</si>
  <si>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</si>
  <si>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</si>
  <si>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</si>
  <si>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</si>
  <si>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</si>
  <si>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</si>
  <si>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</si>
  <si>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</si>
  <si>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</si>
  <si>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</si>
  <si>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</si>
  <si>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</si>
  <si>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</si>
  <si>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</si>
  <si>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</si>
  <si>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</si>
  <si>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</si>
  <si>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</si>
  <si>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</si>
  <si>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</si>
  <si>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</si>
  <si>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</si>
  <si>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</si>
  <si>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</si>
  <si>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</si>
  <si>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</si>
  <si>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</si>
  <si>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</si>
  <si>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</si>
  <si>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</si>
  <si>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</si>
  <si>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</si>
  <si>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</si>
  <si>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</si>
  <si>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</si>
  <si>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</si>
  <si>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</si>
  <si>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</si>
  <si>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</si>
  <si>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</si>
  <si>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</si>
  <si>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</si>
  <si>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</si>
  <si>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</si>
  <si>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</si>
  <si>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</si>
  <si>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</si>
  <si>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</si>
  <si>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</si>
  <si>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</si>
  <si>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</si>
  <si>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</si>
  <si>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</si>
  <si>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</si>
  <si>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</si>
  <si>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</si>
  <si>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</si>
  <si>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</si>
  <si>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</si>
  <si>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</si>
  <si>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</si>
  <si>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</si>
  <si>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</si>
  <si>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</si>
  <si>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</si>
  <si>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</si>
  <si>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</si>
  <si>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</si>
  <si>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</si>
  <si>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</si>
  <si>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</si>
  <si>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</si>
  <si>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</si>
  <si>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</si>
  <si>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</si>
  <si>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</si>
  <si>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</si>
  <si>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</si>
  <si>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</si>
  <si>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</si>
  <si>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</si>
  <si>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</si>
  <si>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</si>
  <si>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</si>
  <si>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</si>
  <si>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</si>
  <si>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</si>
  <si>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</si>
  <si>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</si>
  <si>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</si>
  <si>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</si>
  <si>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</si>
  <si>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</si>
  <si>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</si>
  <si>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</si>
  <si>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</si>
  <si>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</si>
  <si>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</si>
  <si>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</si>
  <si>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</si>
  <si>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</si>
  <si>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</si>
  <si>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</si>
  <si>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</si>
  <si>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</si>
  <si>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</si>
  <si>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</si>
  <si>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</si>
  <si>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</si>
  <si>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</si>
  <si>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</si>
  <si>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</si>
  <si>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</si>
  <si>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</si>
  <si>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</si>
  <si>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</si>
  <si>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</si>
  <si>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</si>
  <si>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</si>
  <si>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</si>
  <si>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</si>
  <si>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</si>
  <si>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</si>
  <si>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</si>
  <si>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</si>
  <si>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</si>
  <si>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</si>
  <si>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</si>
  <si>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</si>
  <si>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</si>
  <si>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</si>
  <si>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</si>
  <si>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</si>
  <si>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</si>
  <si>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</si>
  <si>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</si>
  <si>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</si>
  <si>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</si>
  <si>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</si>
  <si>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</si>
  <si>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</si>
  <si>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</si>
  <si>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</si>
  <si>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</si>
  <si>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</si>
  <si>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</si>
  <si>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</si>
  <si>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</si>
  <si>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</si>
  <si>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</si>
  <si>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</si>
  <si>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</si>
  <si>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</si>
  <si>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</si>
  <si>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</si>
  <si>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</si>
  <si>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</si>
  <si>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</si>
  <si>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</si>
  <si>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</si>
  <si>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</si>
  <si>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</si>
  <si>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</si>
  <si>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</si>
  <si>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</si>
  <si>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</si>
  <si>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</si>
  <si>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</si>
  <si>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</si>
  <si>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</si>
  <si>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</si>
  <si>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</si>
  <si>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</si>
  <si>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</si>
  <si>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</si>
  <si>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</si>
  <si>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</si>
  <si>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</si>
  <si>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</si>
  <si>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</si>
  <si>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</si>
  <si>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</si>
  <si>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</si>
  <si>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</si>
  <si>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</si>
  <si>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</si>
  <si>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</si>
  <si>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</si>
  <si>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</si>
  <si>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</si>
  <si>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</si>
  <si>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</si>
  <si>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</si>
  <si>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</si>
  <si>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</si>
  <si>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</si>
  <si>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</si>
  <si>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</si>
  <si>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</si>
  <si>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</si>
  <si>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</si>
  <si>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</si>
  <si>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</si>
  <si>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</si>
  <si>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</si>
  <si>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</si>
  <si>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</si>
  <si>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</si>
  <si>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</si>
  <si>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</si>
  <si>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</si>
  <si>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</si>
  <si>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</si>
  <si>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</si>
  <si>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</si>
  <si>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</si>
  <si>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</si>
  <si>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</si>
  <si>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</si>
  <si>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</si>
  <si>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</si>
  <si>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</si>
  <si>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</si>
  <si>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</si>
  <si>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</si>
  <si>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</si>
  <si>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</si>
  <si>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</si>
  <si>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</si>
  <si>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</si>
  <si>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</si>
  <si>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</si>
  <si>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</si>
  <si>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</si>
  <si>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</si>
  <si>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</si>
  <si>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</si>
  <si>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</si>
  <si>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</si>
  <si>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</si>
  <si>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</si>
  <si>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</si>
  <si>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</si>
  <si>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</si>
  <si>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</si>
  <si>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</si>
  <si>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</si>
  <si>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</si>
  <si>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</si>
  <si>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</si>
  <si>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</si>
  <si>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</si>
  <si>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</si>
  <si>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</si>
  <si>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</si>
  <si>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</si>
  <si>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</si>
  <si>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</si>
  <si>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</si>
  <si>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</si>
  <si>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</si>
  <si>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</si>
  <si>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</si>
  <si>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</si>
  <si>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</si>
  <si>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</si>
  <si>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</si>
  <si>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</si>
  <si>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</si>
  <si>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</si>
  <si>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</si>
  <si>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</si>
  <si>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</si>
  <si>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</si>
  <si>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</si>
  <si>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</si>
  <si>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</si>
  <si>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</si>
  <si>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</si>
  <si>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</si>
  <si>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</si>
  <si>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</si>
  <si>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</si>
  <si>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</si>
  <si>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</si>
  <si>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</si>
  <si>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</si>
  <si>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</si>
  <si>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</si>
  <si>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</si>
  <si>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</si>
  <si>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</si>
  <si>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</si>
  <si>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</si>
  <si>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</si>
  <si>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</si>
  <si>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</si>
  <si>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</si>
  <si>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</si>
  <si>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</si>
  <si>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</si>
  <si>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</si>
  <si>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</si>
  <si>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</si>
  <si>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</si>
  <si>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</si>
  <si>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</si>
  <si>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</si>
  <si>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</si>
  <si>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</si>
  <si>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</si>
  <si>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</si>
  <si>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</si>
  <si>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</si>
  <si>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</si>
  <si>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</si>
  <si>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</si>
  <si>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</si>
  <si>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</si>
  <si>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</si>
  <si>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</si>
  <si>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</si>
  <si>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</si>
  <si>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</si>
  <si>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</si>
  <si>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</si>
  <si>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</si>
  <si>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</si>
  <si>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</si>
  <si>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</si>
  <si>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</si>
  <si>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</si>
  <si>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</si>
  <si>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</si>
  <si>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</si>
  <si>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</si>
  <si>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</si>
  <si>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</si>
  <si>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</si>
  <si>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</si>
  <si>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</si>
  <si>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</si>
  <si>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</si>
  <si>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</si>
  <si>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</si>
  <si>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</si>
  <si>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</si>
  <si>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</si>
  <si>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</si>
  <si>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</si>
  <si>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</si>
  <si>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</si>
  <si>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</si>
  <si>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</si>
  <si>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</si>
  <si>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</si>
  <si>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</si>
  <si>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</si>
  <si>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</si>
  <si>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</si>
  <si>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</si>
  <si>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</si>
  <si>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</si>
  <si>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</si>
  <si>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</si>
  <si>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</si>
  <si>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</si>
  <si>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</si>
  <si>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</si>
  <si>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</si>
  <si>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</si>
  <si>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</si>
  <si>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</si>
  <si>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</si>
  <si>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</si>
  <si>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</si>
  <si>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</si>
  <si>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</si>
  <si>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</si>
  <si>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</si>
  <si>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</si>
  <si>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</si>
  <si>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</si>
  <si>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</si>
  <si>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</si>
  <si>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</si>
  <si>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</si>
  <si>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</si>
  <si>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</si>
  <si>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</si>
  <si>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</si>
  <si>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</si>
  <si>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</si>
  <si>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</si>
  <si>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</si>
  <si>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</si>
  <si>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</si>
  <si>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</si>
  <si>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</si>
  <si>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</si>
  <si>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</si>
  <si>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</si>
  <si>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</si>
  <si>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</si>
  <si>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</si>
  <si>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</si>
  <si>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</si>
  <si>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</si>
  <si>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</si>
  <si>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</si>
  <si>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</si>
  <si>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</si>
  <si>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</si>
  <si>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</si>
  <si>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</si>
  <si>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</si>
  <si>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</si>
  <si>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</si>
  <si>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</si>
  <si>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</si>
  <si>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</si>
  <si>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</si>
  <si>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</si>
  <si>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</si>
  <si>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</si>
  <si>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</si>
  <si>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</si>
  <si>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</si>
  <si>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</si>
  <si>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</si>
  <si>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</si>
  <si>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</si>
  <si>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</si>
  <si>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</si>
  <si>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</si>
  <si>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</si>
  <si>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</si>
  <si>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</si>
  <si>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</si>
  <si>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</si>
  <si>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</si>
  <si>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</si>
  <si>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</si>
  <si>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</si>
  <si>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</si>
  <si>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</si>
  <si>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</si>
  <si>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</si>
  <si>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</si>
  <si>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</si>
  <si>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</si>
  <si>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</si>
  <si>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</si>
  <si>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</si>
  <si>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</si>
  <si>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</si>
  <si>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</si>
  <si>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</si>
  <si>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</si>
  <si>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</si>
  <si>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</si>
  <si>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</si>
  <si>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</si>
  <si>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</si>
  <si>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</si>
  <si>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</si>
  <si>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</si>
  <si>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</si>
  <si>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</si>
  <si>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</si>
  <si>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</si>
  <si>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</si>
  <si>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</si>
  <si>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</si>
  <si>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</si>
  <si>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</si>
  <si>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</si>
  <si>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</si>
  <si>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</si>
  <si>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</si>
  <si>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</si>
  <si>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</si>
  <si>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</si>
  <si>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</si>
  <si>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</si>
  <si>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</si>
  <si>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</si>
  <si>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</si>
  <si>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</si>
  <si>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</si>
  <si>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</si>
  <si>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</si>
  <si>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</si>
  <si>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</si>
  <si>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</si>
  <si>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</si>
  <si>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</si>
  <si>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</si>
  <si>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</si>
  <si>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</si>
  <si>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</si>
  <si>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</si>
  <si>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</si>
  <si>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</si>
  <si>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</si>
  <si>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</si>
  <si>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</si>
  <si>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</si>
  <si>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</si>
  <si>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</si>
  <si>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</si>
  <si>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</si>
  <si>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</si>
  <si>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</si>
  <si>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</si>
  <si>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</si>
  <si>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</si>
  <si>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</si>
  <si>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</si>
  <si>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</si>
  <si>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</si>
  <si>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</si>
  <si>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</si>
  <si>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</si>
  <si>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</si>
  <si>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</si>
  <si>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</si>
  <si>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</si>
  <si>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</si>
  <si>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</si>
  <si>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</si>
  <si>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</si>
  <si>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</si>
  <si>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</si>
  <si>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</si>
  <si>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</si>
  <si>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</si>
  <si>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</si>
  <si>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</si>
  <si>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</si>
  <si>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</si>
  <si>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</si>
  <si>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</si>
  <si>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</si>
  <si>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</si>
  <si>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</si>
  <si>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</si>
  <si>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</si>
  <si>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</si>
  <si>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</si>
  <si>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</si>
  <si>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</si>
  <si>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</si>
  <si>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</si>
  <si>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</si>
  <si>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</si>
  <si>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</si>
  <si>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</si>
  <si>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</si>
  <si>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</si>
  <si>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</si>
  <si>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</si>
  <si>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</si>
  <si>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</si>
  <si>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</si>
  <si>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</si>
  <si>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</si>
  <si>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</si>
  <si>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</si>
  <si>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</si>
  <si>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</si>
  <si>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</si>
  <si>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</si>
  <si>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</si>
  <si>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</si>
  <si>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</si>
  <si>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</si>
  <si>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</si>
  <si>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</si>
  <si>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</si>
  <si>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</si>
  <si>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</si>
  <si>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</si>
  <si>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</si>
  <si>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</si>
  <si>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</si>
  <si>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</si>
  <si>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</si>
  <si>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</si>
  <si>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</si>
  <si>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</si>
  <si>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</si>
  <si>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</si>
  <si>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</si>
  <si>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</si>
  <si>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</si>
  <si>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</si>
  <si>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</si>
  <si>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</si>
  <si>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</si>
  <si>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</si>
  <si>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</si>
  <si>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</si>
  <si>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</si>
  <si>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</si>
  <si>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</si>
  <si>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</si>
  <si>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</si>
  <si>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</si>
  <si>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</si>
  <si>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</si>
  <si>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</si>
  <si>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</si>
  <si>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</si>
  <si>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</si>
  <si>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</si>
  <si>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</si>
  <si>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</si>
  <si>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</si>
  <si>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</si>
  <si>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</si>
  <si>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</si>
  <si>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</si>
  <si>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</si>
  <si>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</si>
  <si>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</si>
  <si>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</si>
  <si>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</si>
  <si>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</si>
  <si>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</si>
  <si>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</si>
  <si>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</si>
  <si>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</si>
  <si>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</si>
  <si>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</si>
  <si>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</si>
  <si>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</si>
  <si>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</si>
  <si>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</si>
  <si>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</si>
  <si>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</si>
  <si>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</si>
  <si>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</si>
  <si>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</si>
  <si>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</si>
  <si>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</si>
  <si>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</si>
  <si>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</si>
  <si>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</si>
  <si>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</si>
  <si>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</si>
  <si>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</si>
  <si>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</si>
  <si>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</si>
  <si>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</si>
  <si>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</si>
  <si>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</si>
  <si>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</si>
  <si>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</si>
  <si>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</si>
  <si>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</si>
  <si>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</si>
  <si>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</si>
  <si>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</si>
  <si>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</si>
  <si>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</si>
  <si>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</si>
  <si>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</si>
  <si>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</si>
  <si>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</si>
  <si>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</si>
  <si>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</si>
  <si>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</si>
  <si>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</si>
  <si>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</si>
  <si>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</si>
  <si>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</si>
  <si>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</si>
  <si>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</si>
  <si>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</si>
  <si>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</si>
  <si>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</si>
  <si>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</si>
  <si>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</si>
  <si>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</si>
  <si>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</si>
  <si>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</si>
  <si>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</si>
  <si>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</si>
  <si>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</si>
  <si>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</si>
  <si>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</si>
  <si>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</si>
  <si>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</si>
  <si>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</si>
  <si>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</si>
  <si>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</si>
  <si>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</si>
  <si>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</si>
  <si>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</si>
  <si>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</si>
  <si>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</si>
  <si>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</si>
  <si>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</si>
  <si>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</si>
  <si>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</si>
  <si>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</si>
  <si>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</si>
  <si>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</si>
  <si>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</si>
  <si>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</si>
  <si>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</si>
  <si>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</si>
  <si>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</si>
  <si>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</si>
  <si>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</si>
  <si>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</si>
  <si>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</si>
  <si>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</si>
  <si>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</si>
  <si>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</si>
  <si>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</si>
  <si>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</si>
  <si>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</si>
  <si>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</si>
  <si>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</si>
  <si>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</si>
  <si>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</si>
  <si>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</si>
  <si>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</si>
  <si>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</si>
  <si>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</si>
  <si>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</si>
  <si>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</si>
  <si>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</si>
  <si>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</si>
  <si>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</si>
  <si>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</si>
  <si>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</si>
  <si>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</si>
  <si>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</si>
  <si>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</si>
  <si>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</si>
  <si>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</si>
  <si>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</si>
  <si>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</si>
  <si>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</si>
  <si>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</si>
  <si>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</si>
  <si>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</si>
  <si>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</si>
  <si>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</si>
  <si>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</si>
  <si>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</si>
  <si>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</si>
  <si>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</si>
  <si>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</si>
  <si>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</si>
  <si>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</si>
  <si>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</si>
  <si>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</si>
  <si>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</si>
  <si>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</si>
  <si>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</si>
  <si>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</si>
  <si>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</si>
  <si>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</si>
  <si>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</si>
  <si>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</si>
  <si>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</si>
  <si>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</si>
  <si>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</si>
  <si>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</si>
  <si>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</si>
  <si>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</si>
  <si>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</si>
  <si>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</si>
  <si>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</si>
  <si>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</si>
  <si>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</si>
  <si>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</si>
  <si>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</si>
  <si>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</si>
  <si>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</si>
  <si>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</si>
  <si>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</si>
  <si>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</si>
  <si>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</si>
  <si>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</si>
  <si>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</si>
  <si>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</si>
  <si>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</si>
  <si>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</si>
  <si>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</si>
  <si>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</si>
  <si>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</si>
  <si>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</si>
  <si>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</si>
  <si>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</si>
  <si>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</si>
  <si>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</si>
  <si>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</si>
  <si>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</si>
  <si>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</si>
  <si>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</si>
  <si>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</si>
  <si>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</si>
  <si>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</si>
  <si>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</si>
  <si>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</si>
  <si>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</si>
  <si>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</si>
  <si>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</si>
  <si>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</si>
  <si>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</si>
  <si>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</si>
  <si>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</si>
  <si>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</si>
  <si>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</si>
  <si>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</si>
  <si>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</si>
  <si>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</si>
  <si>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</si>
  <si>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</si>
  <si>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</si>
  <si>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</si>
  <si>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</si>
  <si>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</si>
  <si>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</si>
  <si>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</si>
  <si>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</si>
  <si>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</si>
  <si>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</si>
  <si>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</si>
  <si>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</si>
  <si>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</si>
  <si>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</si>
  <si>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</si>
  <si>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</si>
  <si>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</si>
  <si>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</si>
  <si>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</si>
  <si>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</si>
  <si>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</si>
  <si>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</si>
  <si>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</si>
  <si>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</si>
  <si>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</si>
  <si>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</si>
  <si>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</si>
  <si>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</si>
  <si>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</si>
  <si>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</si>
  <si>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</si>
  <si>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</si>
  <si>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</si>
  <si>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</si>
  <si>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</si>
  <si>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</si>
  <si>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</si>
  <si>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</si>
  <si>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</si>
  <si>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</si>
  <si>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</si>
  <si>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</si>
  <si>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</si>
  <si>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</si>
  <si>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</si>
  <si>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</si>
  <si>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</si>
  <si>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</si>
  <si>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</si>
  <si>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</si>
  <si>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</si>
  <si>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</si>
  <si>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</si>
  <si>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</si>
  <si>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</si>
  <si>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</si>
  <si>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</si>
  <si>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</si>
  <si>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</si>
  <si>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</si>
  <si>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</si>
  <si>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</si>
  <si>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</si>
  <si>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</si>
  <si>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</si>
  <si>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</si>
  <si>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</si>
  <si>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</si>
  <si>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</si>
  <si>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</si>
  <si>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</si>
  <si>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</si>
  <si>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</si>
  <si>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</si>
  <si>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</si>
  <si>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</si>
  <si>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</si>
  <si>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</si>
  <si>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</si>
  <si>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</si>
  <si>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</si>
  <si>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</si>
  <si>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</si>
  <si>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</si>
  <si>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</si>
  <si>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</si>
  <si>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</si>
  <si>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</si>
  <si>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</si>
  <si>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</si>
  <si>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</si>
  <si>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</si>
  <si>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</si>
  <si>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</si>
  <si>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</si>
  <si>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</si>
  <si>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</si>
  <si>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</si>
  <si>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</si>
  <si>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</si>
  <si>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</si>
  <si>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</si>
  <si>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</si>
  <si>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</si>
  <si>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</si>
  <si>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</si>
  <si>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</si>
  <si>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</si>
  <si>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</si>
  <si>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</si>
  <si>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</si>
  <si>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</si>
  <si>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</si>
  <si>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</si>
  <si>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</si>
  <si>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</si>
  <si>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</si>
  <si>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</si>
  <si>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</si>
  <si>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</si>
  <si>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</si>
  <si>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</si>
  <si>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</si>
  <si>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</si>
  <si>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</si>
  <si>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</si>
  <si>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</si>
  <si>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</si>
  <si>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</si>
  <si>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</si>
  <si>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</si>
  <si>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</si>
  <si>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</si>
  <si>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</si>
  <si>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</si>
  <si>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</si>
  <si>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</si>
  <si>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</si>
  <si>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</si>
  <si>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</si>
  <si>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</si>
  <si>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</si>
  <si>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</si>
  <si>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</si>
  <si>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</si>
  <si>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</si>
  <si>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</si>
  <si>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</si>
  <si>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</si>
  <si>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</si>
  <si>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</si>
  <si>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</si>
  <si>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</si>
  <si>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</si>
  <si>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</si>
  <si>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</si>
  <si>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</si>
  <si>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</si>
  <si>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</si>
  <si>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</si>
  <si>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</si>
  <si>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</si>
  <si>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</si>
  <si>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</si>
  <si>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</si>
  <si>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</si>
  <si>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</si>
  <si>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</si>
  <si>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</si>
  <si>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</si>
  <si>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</si>
  <si>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</si>
  <si>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</si>
  <si>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</si>
  <si>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</si>
  <si>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</si>
  <si>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</si>
  <si>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</si>
  <si>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</si>
  <si>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</si>
  <si>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</si>
  <si>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</si>
  <si>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</si>
  <si>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</si>
  <si>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</si>
  <si>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</si>
  <si>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</si>
  <si>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</si>
  <si>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</si>
  <si>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</si>
  <si>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</si>
  <si>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</si>
  <si>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</si>
  <si>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</si>
  <si>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</si>
  <si>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</si>
  <si>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</si>
  <si>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</si>
  <si>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</si>
  <si>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</si>
  <si>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</si>
  <si>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</si>
  <si>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</si>
  <si>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</si>
  <si>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</si>
  <si>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</si>
  <si>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</si>
  <si>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</si>
  <si>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</si>
  <si>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</si>
  <si>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</si>
  <si>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</si>
  <si>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</si>
  <si>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</si>
  <si>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</si>
  <si>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</si>
  <si>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</si>
  <si>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</si>
  <si>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</si>
  <si>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</si>
  <si>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</si>
  <si>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</si>
  <si>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</si>
  <si>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</si>
  <si>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</si>
  <si>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</si>
  <si>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</si>
  <si>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</si>
  <si>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</si>
  <si>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</si>
  <si>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</si>
  <si>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</si>
  <si>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</si>
  <si>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</si>
  <si>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</si>
  <si>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</si>
  <si>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</si>
  <si>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</si>
  <si>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</si>
  <si>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</si>
  <si>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</si>
  <si>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</si>
  <si>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</si>
  <si>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</si>
  <si>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</si>
  <si>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</si>
  <si>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</si>
  <si>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</si>
  <si>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</si>
  <si>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</si>
  <si>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</si>
  <si>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</si>
  <si>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</si>
  <si>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</si>
  <si>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</si>
  <si>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</si>
  <si>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</si>
  <si>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</si>
  <si>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</si>
  <si>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</si>
  <si>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</si>
  <si>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</si>
  <si>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</si>
  <si>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</si>
  <si>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</si>
  <si>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</si>
  <si>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</si>
  <si>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</si>
  <si>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</si>
  <si>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</si>
  <si>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</si>
  <si>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</si>
  <si>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</si>
  <si>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</si>
  <si>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</si>
  <si>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</si>
  <si>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</si>
  <si>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</si>
  <si>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</si>
  <si>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</si>
  <si>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</si>
  <si>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</si>
  <si>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</si>
  <si>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</si>
  <si>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</si>
  <si>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</si>
  <si>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</si>
  <si>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</si>
  <si>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</si>
  <si>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</si>
  <si>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</si>
  <si>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</si>
  <si>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</si>
  <si>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</si>
  <si>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</si>
  <si>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</si>
  <si>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</si>
  <si>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</si>
  <si>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</si>
  <si>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</si>
  <si>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</si>
  <si>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</si>
  <si>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</si>
  <si>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</si>
  <si>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</si>
  <si>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</si>
  <si>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</si>
  <si>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</si>
  <si>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</si>
  <si>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</si>
  <si>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</si>
  <si>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</si>
  <si>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</si>
  <si>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</si>
  <si>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</si>
  <si>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</si>
  <si>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</si>
  <si>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</si>
  <si>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</si>
  <si>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</si>
  <si>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</si>
  <si>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</si>
  <si>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</si>
  <si>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</si>
  <si>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</si>
  <si>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</si>
  <si>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</si>
  <si>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</si>
  <si>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</si>
  <si>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</si>
  <si>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</si>
  <si>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</si>
  <si>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</si>
  <si>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</si>
  <si>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</si>
  <si>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</si>
  <si>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</si>
  <si>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</si>
  <si>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</si>
  <si>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</si>
  <si>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</si>
  <si>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</si>
  <si>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</si>
  <si>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</si>
  <si>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</si>
  <si>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</si>
  <si>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</si>
  <si>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</si>
  <si>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</si>
  <si>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</si>
  <si>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</si>
  <si>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</si>
  <si>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</si>
  <si>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</si>
  <si>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</si>
  <si>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</si>
  <si>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</si>
  <si>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</si>
  <si>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</si>
  <si>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</si>
  <si>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</si>
  <si>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</si>
  <si>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</si>
  <si>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</si>
  <si>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</si>
  <si>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</si>
  <si>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</si>
  <si>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</si>
  <si>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</si>
  <si>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</si>
  <si>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</si>
  <si>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</si>
  <si>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</si>
  <si>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</si>
  <si>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</si>
  <si>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</si>
  <si>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</si>
  <si>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</si>
  <si>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</si>
  <si>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</si>
  <si>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</si>
  <si>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</si>
  <si>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</si>
  <si>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</si>
  <si>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</si>
  <si>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</si>
  <si>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</si>
  <si>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</si>
  <si>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</si>
  <si>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</si>
  <si>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</si>
  <si>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</si>
  <si>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</si>
  <si>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</si>
  <si>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</si>
  <si>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</si>
  <si>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</si>
  <si>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</si>
  <si>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</si>
  <si>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</si>
  <si>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</si>
  <si>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</si>
  <si>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</si>
  <si>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</si>
  <si>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</si>
  <si>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</si>
  <si>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</si>
  <si>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</si>
  <si>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</si>
  <si>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</si>
  <si>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</si>
  <si>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</si>
  <si>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</si>
  <si>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</si>
  <si>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</si>
  <si>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</si>
  <si>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</si>
  <si>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</si>
  <si>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</si>
  <si>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</si>
  <si>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</si>
  <si>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</si>
  <si>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</si>
  <si>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</si>
  <si>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</si>
  <si>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</si>
  <si>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</si>
  <si>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</si>
  <si>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</si>
  <si>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</si>
  <si>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</si>
  <si>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</si>
  <si>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</si>
  <si>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</si>
  <si>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</si>
  <si>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</si>
  <si>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</si>
  <si>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</si>
  <si>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</si>
  <si>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</si>
  <si>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</si>
  <si>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</si>
  <si>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</si>
  <si>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</si>
  <si>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</si>
  <si>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</si>
  <si>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</si>
  <si>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</si>
  <si>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</si>
  <si>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</si>
  <si>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</si>
  <si>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</si>
  <si>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</si>
  <si>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</si>
  <si>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</si>
  <si>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</si>
  <si>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</si>
  <si>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</si>
  <si>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</si>
  <si>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</si>
  <si>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</si>
  <si>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</si>
  <si>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</si>
  <si>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</si>
  <si>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</si>
  <si>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</si>
  <si>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</si>
  <si>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</si>
  <si>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</si>
  <si>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</si>
  <si>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</si>
  <si>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</si>
  <si>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</si>
  <si>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</si>
  <si>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</si>
  <si>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</si>
  <si>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</si>
  <si>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</si>
  <si>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</si>
  <si>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</si>
  <si>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</si>
  <si>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</si>
  <si>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</si>
  <si>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</si>
  <si>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</si>
  <si>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</si>
  <si>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</si>
  <si>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</si>
  <si>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</si>
  <si>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</si>
  <si>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</si>
  <si>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</si>
  <si>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</si>
  <si>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</si>
  <si>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</si>
  <si>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</si>
  <si>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</si>
  <si>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</si>
  <si>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</si>
  <si>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</si>
  <si>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</si>
  <si>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</si>
  <si>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</si>
  <si>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</si>
  <si>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</si>
  <si>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</si>
  <si>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</si>
  <si>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</si>
  <si>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</si>
  <si>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</si>
  <si>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</si>
  <si>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</si>
  <si>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</si>
  <si>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</si>
  <si>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</si>
  <si>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</si>
  <si>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</si>
  <si>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</si>
  <si>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</si>
  <si>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</si>
  <si>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</si>
  <si>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</si>
  <si>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</si>
  <si>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</si>
  <si>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</si>
  <si>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</si>
  <si>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</si>
  <si>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</si>
  <si>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</si>
  <si>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</si>
  <si>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</si>
  <si>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</si>
  <si>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</si>
  <si>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</si>
  <si>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</si>
  <si>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</si>
  <si>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</si>
  <si>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</si>
  <si>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</si>
  <si>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</si>
  <si>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</si>
  <si>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</si>
  <si>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</si>
  <si>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</si>
  <si>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</si>
  <si>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</si>
  <si>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</si>
  <si>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</si>
  <si>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</si>
  <si>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</si>
  <si>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</si>
  <si>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</si>
  <si>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</si>
  <si>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</si>
  <si>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</si>
  <si>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</si>
  <si>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</si>
  <si>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</si>
  <si>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</si>
  <si>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</si>
  <si>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</si>
  <si>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</si>
  <si>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</si>
  <si>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</si>
  <si>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</si>
  <si>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</si>
  <si>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</si>
  <si>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</si>
  <si>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</si>
  <si>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</si>
  <si>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</si>
  <si>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</si>
  <si>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</si>
  <si>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</si>
  <si>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</si>
  <si>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</si>
  <si>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</si>
  <si>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</si>
  <si>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</si>
  <si>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</si>
  <si>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</si>
  <si>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</si>
  <si>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</si>
  <si>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</si>
  <si>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</si>
  <si>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</si>
  <si>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</si>
  <si>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</si>
  <si>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</si>
  <si>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</si>
  <si>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</si>
  <si>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</si>
  <si>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</si>
  <si>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</si>
  <si>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</si>
  <si>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</si>
  <si>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</si>
  <si>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</si>
  <si>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</si>
  <si>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</si>
  <si>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</si>
  <si>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</si>
  <si>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</si>
  <si>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</si>
  <si>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</si>
  <si>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</si>
  <si>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</si>
  <si>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</si>
  <si>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</si>
  <si>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</si>
  <si>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</si>
  <si>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</si>
  <si>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</si>
  <si>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</si>
  <si>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</si>
  <si>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</si>
  <si>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</si>
  <si>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</si>
  <si>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</si>
  <si>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</si>
  <si>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</si>
  <si>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</si>
  <si>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</si>
  <si>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</si>
  <si>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</si>
  <si>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</si>
  <si>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</si>
  <si>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</si>
  <si>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</si>
  <si>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</si>
  <si>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</si>
  <si>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</si>
  <si>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</si>
  <si>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</si>
  <si>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</si>
  <si>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</si>
  <si>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</si>
  <si>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</si>
  <si>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</si>
  <si>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</si>
  <si>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</si>
  <si>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</si>
  <si>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</si>
  <si>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</si>
  <si>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</si>
  <si>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</si>
  <si>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</si>
  <si>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</si>
  <si>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</si>
  <si>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</si>
  <si>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</si>
  <si>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</si>
  <si>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</si>
  <si>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</si>
  <si>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</si>
  <si>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</si>
  <si>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</si>
  <si>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</si>
  <si>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</si>
  <si>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</si>
  <si>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</si>
  <si>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</si>
  <si>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</si>
  <si>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</si>
  <si>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</si>
  <si>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</si>
  <si>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</si>
  <si>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</si>
  <si>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</si>
  <si>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</si>
  <si>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</si>
  <si>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</si>
  <si>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</si>
  <si>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</si>
  <si>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</si>
  <si>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</si>
  <si>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</si>
  <si>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</si>
  <si>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</si>
  <si>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</si>
  <si>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</si>
  <si>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</si>
  <si>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</si>
  <si>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</si>
  <si>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</si>
  <si>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</si>
  <si>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</si>
  <si>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</si>
  <si>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</si>
  <si>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</si>
  <si>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</si>
  <si>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</si>
  <si>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</si>
  <si>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</si>
  <si>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</si>
  <si>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</si>
  <si>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</si>
  <si>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</si>
  <si>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</si>
  <si>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</si>
  <si>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</si>
  <si>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</si>
  <si>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</si>
  <si>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</si>
  <si>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</si>
  <si>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</si>
  <si>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</si>
  <si>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</si>
  <si>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</si>
  <si>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</si>
  <si>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</si>
  <si>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</si>
  <si>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</si>
  <si>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</si>
  <si>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</si>
  <si>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</si>
  <si>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</si>
  <si>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</si>
  <si>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</si>
  <si>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</si>
  <si>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</si>
  <si>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</si>
  <si>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</si>
  <si>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</si>
  <si>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</si>
  <si>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</si>
  <si>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</si>
  <si>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</si>
  <si>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</si>
  <si>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</si>
  <si>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</si>
  <si>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</si>
  <si>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</si>
  <si>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</si>
  <si>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</si>
  <si>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</si>
  <si>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</si>
  <si>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</si>
  <si>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</si>
  <si>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</si>
  <si>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</si>
  <si>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</si>
  <si>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</si>
  <si>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</si>
  <si>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</si>
  <si>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</si>
  <si>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</si>
  <si>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</si>
  <si>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</si>
  <si>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</si>
  <si>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</si>
  <si>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</si>
  <si>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</si>
  <si>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</si>
  <si>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</si>
  <si>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</si>
  <si>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</si>
  <si>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</si>
  <si>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</si>
  <si>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</si>
  <si>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</si>
  <si>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</si>
  <si>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</si>
  <si>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</si>
  <si>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</si>
  <si>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</si>
  <si>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</si>
  <si>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</si>
  <si>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</si>
  <si>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</si>
  <si>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</si>
  <si>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</si>
  <si>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</si>
  <si>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</si>
  <si>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</si>
  <si>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</si>
  <si>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</si>
  <si>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</si>
  <si>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</si>
  <si>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</si>
  <si>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</si>
  <si>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</si>
  <si>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</si>
  <si>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</si>
  <si>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</si>
  <si>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</si>
  <si>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</si>
  <si>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</si>
  <si>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</si>
  <si>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</si>
  <si>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</si>
  <si>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</si>
  <si>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</si>
  <si>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</si>
  <si>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</si>
  <si>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</si>
  <si>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</si>
  <si>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</si>
  <si>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</si>
  <si>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</si>
  <si>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</si>
  <si>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</si>
  <si>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</si>
  <si>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</si>
  <si>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</si>
  <si>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</si>
  <si>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</si>
  <si>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</si>
  <si>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</si>
  <si>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</si>
  <si>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</si>
  <si>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</si>
  <si>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</si>
  <si>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</si>
  <si>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</si>
  <si>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</si>
  <si>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</si>
  <si>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</si>
  <si>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</si>
  <si>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</si>
  <si>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</si>
  <si>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</si>
  <si>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</si>
  <si>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</si>
  <si>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</si>
  <si>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</si>
  <si>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</si>
  <si>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</si>
  <si>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</si>
  <si>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</si>
  <si>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</si>
  <si>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</si>
  <si>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</si>
  <si>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</si>
  <si>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</si>
  <si>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</si>
  <si>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</si>
  <si>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</si>
  <si>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</si>
  <si>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</si>
  <si>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</si>
  <si>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</si>
  <si>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</si>
  <si>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</si>
  <si>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</si>
  <si>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</si>
  <si>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</si>
  <si>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</si>
  <si>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</si>
  <si>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</si>
  <si>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</si>
  <si>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</si>
  <si>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</si>
  <si>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</si>
  <si>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</si>
  <si>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</si>
  <si>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</si>
  <si>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</si>
  <si>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</si>
  <si>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</si>
  <si>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</si>
  <si>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</si>
  <si>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</si>
  <si>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</si>
  <si>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</si>
  <si>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</si>
  <si>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</si>
  <si>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</si>
  <si>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</si>
  <si>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</si>
  <si>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</si>
  <si>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</si>
  <si>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</si>
  <si>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</si>
  <si>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</si>
  <si>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</si>
  <si>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</si>
  <si>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</si>
  <si>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</si>
  <si>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</si>
  <si>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</si>
  <si>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</si>
  <si>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</si>
  <si>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</si>
  <si>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</si>
  <si>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</si>
  <si>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</si>
  <si>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</si>
  <si>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</si>
  <si>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</si>
  <si>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</si>
  <si>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</si>
  <si>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</si>
  <si>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</si>
  <si>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</si>
  <si>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</si>
  <si>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</si>
  <si>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</si>
  <si>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</si>
  <si>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</si>
  <si>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</si>
  <si>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</si>
  <si>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</si>
  <si>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</si>
  <si>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</si>
  <si>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</si>
  <si>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</si>
  <si>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</si>
  <si>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</si>
  <si>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</si>
  <si>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</si>
  <si>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</si>
  <si>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</si>
  <si>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</si>
  <si>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</si>
  <si>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</si>
  <si>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</si>
  <si>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</si>
  <si>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</si>
  <si>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</si>
  <si>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</si>
  <si>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</si>
  <si>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</si>
  <si>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</si>
  <si>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</si>
  <si>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</si>
  <si>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</si>
  <si>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</si>
  <si>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</si>
  <si>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</si>
  <si>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</si>
  <si>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</si>
  <si>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</si>
  <si>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</si>
  <si>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</si>
  <si>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</si>
  <si>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</si>
  <si>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</si>
  <si>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</si>
  <si>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</si>
  <si>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</si>
  <si>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</si>
  <si>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</si>
  <si>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</si>
  <si>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</si>
  <si>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</si>
  <si>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</si>
  <si>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</si>
  <si>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</si>
  <si>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</si>
  <si>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</si>
  <si>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</si>
  <si>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</si>
  <si>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</si>
  <si>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</si>
  <si>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</si>
  <si>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</si>
  <si>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</si>
  <si>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</si>
  <si>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</si>
  <si>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</si>
  <si>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</si>
  <si>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</si>
  <si>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</si>
  <si>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</si>
  <si>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</si>
  <si>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</si>
  <si>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</si>
  <si>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</si>
  <si>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</si>
  <si>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</si>
  <si>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</si>
  <si>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</si>
  <si>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</si>
  <si>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</si>
  <si>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</si>
  <si>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</si>
  <si>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</si>
  <si>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</si>
  <si>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</si>
  <si>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</si>
  <si>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</si>
  <si>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</si>
  <si>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</si>
  <si>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</si>
  <si>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</si>
  <si>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</si>
  <si>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</si>
  <si>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</si>
  <si>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</si>
  <si>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</si>
  <si>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</si>
  <si>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</si>
  <si>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</si>
  <si>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</si>
  <si>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</si>
  <si>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</si>
  <si>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</si>
  <si>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</si>
  <si>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</si>
  <si>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</si>
  <si>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</si>
  <si>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</si>
  <si>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</si>
  <si>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</si>
  <si>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</si>
  <si>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</si>
  <si>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</si>
  <si>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</si>
  <si>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</si>
  <si>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</si>
  <si>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</si>
  <si>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</si>
  <si>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</si>
  <si>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</si>
  <si>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</si>
  <si>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</si>
  <si>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</si>
  <si>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</si>
  <si>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</si>
  <si>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</si>
  <si>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</si>
  <si>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</si>
  <si>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</si>
  <si>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</si>
  <si>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</si>
  <si>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</si>
  <si>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</si>
  <si>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</si>
  <si>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</si>
  <si>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</si>
  <si>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</si>
  <si>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</si>
  <si>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</si>
  <si>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</si>
  <si>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</si>
  <si>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</si>
  <si>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</si>
  <si>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</si>
  <si>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</si>
  <si>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</si>
  <si>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</si>
  <si>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</si>
  <si>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</si>
  <si>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</si>
  <si>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</si>
  <si>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</si>
  <si>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</si>
  <si>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</si>
  <si>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</si>
  <si>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</si>
  <si>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</si>
  <si>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</si>
  <si>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</si>
  <si>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</si>
  <si>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</si>
  <si>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</si>
  <si>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</si>
  <si>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</si>
  <si>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</si>
  <si>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</si>
  <si>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</si>
  <si>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</si>
  <si>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</si>
  <si>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</si>
  <si>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</si>
  <si>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</si>
  <si>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</si>
  <si>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</si>
  <si>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</si>
  <si>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</si>
  <si>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</si>
  <si>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</si>
  <si>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</si>
  <si>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</si>
  <si>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</si>
  <si>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</si>
  <si>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</si>
  <si>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</si>
  <si>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</si>
  <si>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</si>
  <si>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</si>
  <si>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</si>
  <si>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</si>
  <si>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</si>
  <si>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</si>
  <si>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</si>
  <si>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</si>
  <si>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</si>
  <si>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</si>
  <si>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</si>
  <si>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</si>
  <si>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</si>
  <si>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</si>
  <si>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</si>
  <si>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</si>
  <si>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</si>
  <si>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</si>
  <si>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</si>
  <si>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</si>
  <si>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</si>
  <si>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</si>
  <si>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</si>
  <si>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</si>
  <si>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</si>
  <si>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</si>
  <si>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</si>
  <si>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</si>
  <si>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</si>
  <si>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</si>
  <si>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</si>
  <si>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</si>
  <si>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</si>
  <si>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</si>
  <si>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</si>
  <si>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</si>
  <si>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</si>
  <si>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</si>
  <si>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</si>
  <si>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</si>
  <si>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</si>
  <si>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</si>
  <si>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</si>
  <si>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</si>
  <si>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</si>
  <si>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</si>
  <si>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</si>
  <si>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</si>
  <si>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</si>
  <si>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</si>
  <si>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</si>
  <si>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</si>
  <si>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</si>
  <si>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</si>
  <si>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</si>
  <si>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</si>
  <si>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</si>
  <si>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</si>
  <si>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</si>
  <si>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</si>
  <si>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</si>
  <si>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</si>
  <si>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</si>
  <si>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</si>
  <si>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</si>
  <si>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</si>
  <si>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</si>
  <si>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</si>
  <si>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</si>
  <si>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</si>
  <si>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</si>
  <si>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</si>
  <si>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</si>
  <si>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</si>
  <si>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</si>
  <si>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</si>
  <si>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</si>
  <si>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</si>
  <si>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</si>
  <si>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</si>
  <si>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</si>
  <si>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</si>
  <si>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</si>
  <si>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</si>
  <si>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</si>
  <si>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</si>
  <si>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</si>
  <si>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</si>
  <si>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</si>
  <si>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</si>
  <si>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</si>
  <si>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</si>
  <si>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</si>
  <si>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</si>
  <si>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</si>
  <si>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</si>
  <si>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</si>
  <si>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</si>
  <si>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</si>
  <si>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</si>
  <si>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</si>
  <si>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</si>
  <si>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</si>
  <si>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</si>
  <si>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</si>
  <si>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</si>
  <si>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</si>
  <si>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</si>
  <si>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</si>
  <si>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</si>
  <si>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</si>
  <si>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</si>
  <si>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</si>
  <si>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</si>
  <si>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</si>
  <si>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</si>
  <si>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</si>
  <si>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</si>
  <si>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</si>
  <si>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</si>
  <si>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</si>
  <si>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</si>
  <si>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</si>
  <si>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</si>
  <si>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</si>
  <si>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</si>
  <si>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</si>
  <si>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</si>
  <si>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</si>
  <si>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</si>
  <si>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</si>
  <si>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</si>
  <si>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</si>
  <si>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</si>
  <si>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</si>
  <si>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</si>
  <si>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</si>
  <si>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</si>
  <si>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</si>
  <si>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</si>
  <si>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</si>
  <si>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</si>
  <si>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</si>
  <si>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</si>
  <si>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</si>
  <si>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</si>
  <si>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</si>
  <si>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</si>
  <si>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</si>
  <si>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</si>
  <si>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</si>
  <si>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</si>
  <si>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</si>
  <si>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</si>
  <si>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</si>
  <si>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</si>
  <si>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</si>
  <si>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</si>
  <si>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</si>
  <si>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</si>
  <si>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</si>
  <si>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</si>
  <si>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</si>
  <si>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</si>
  <si>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</si>
  <si>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</si>
  <si>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</si>
  <si>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</si>
  <si>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</si>
  <si>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</si>
  <si>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</si>
  <si>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</si>
  <si>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</si>
  <si>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</si>
  <si>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</si>
  <si>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</si>
  <si>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</si>
  <si>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</si>
  <si>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</si>
  <si>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</si>
  <si>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</si>
  <si>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</si>
  <si>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</si>
  <si>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</si>
  <si>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</si>
  <si>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</si>
  <si>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</si>
  <si>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</si>
  <si>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</si>
  <si>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</si>
  <si>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</si>
  <si>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</si>
  <si>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</si>
  <si>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</si>
  <si>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</si>
  <si>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</si>
  <si>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</si>
  <si>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</si>
  <si>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</si>
  <si>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</si>
  <si>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</si>
  <si>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</si>
  <si>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</si>
  <si>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</si>
  <si>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</si>
  <si>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</si>
  <si>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</si>
  <si>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</si>
  <si>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</si>
  <si>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</si>
  <si>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</si>
  <si>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</si>
  <si>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</si>
  <si>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</si>
  <si>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</si>
  <si>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</si>
  <si>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</si>
  <si>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</si>
  <si>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</si>
  <si>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</si>
  <si>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</si>
  <si>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</si>
  <si>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</si>
  <si>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</si>
  <si>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</si>
  <si>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</si>
  <si>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</si>
  <si>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</si>
  <si>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</si>
  <si>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</si>
  <si>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</si>
  <si>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</si>
  <si>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</si>
  <si>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</si>
  <si>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</si>
  <si>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</si>
  <si>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</si>
  <si>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</si>
  <si>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</si>
  <si>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</si>
  <si>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</si>
  <si>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</si>
  <si>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</si>
  <si>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</si>
  <si>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</si>
  <si>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</si>
  <si>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</si>
  <si>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</si>
  <si>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</si>
  <si>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</si>
  <si>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</si>
  <si>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</si>
  <si>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</si>
  <si>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</si>
  <si>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</si>
  <si>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</si>
  <si>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</si>
  <si>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</si>
  <si>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</si>
  <si>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</si>
  <si>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</si>
  <si>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</si>
  <si>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</si>
  <si>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</si>
  <si>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</si>
  <si>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</si>
  <si>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</si>
  <si>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</si>
  <si>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</si>
  <si>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</si>
  <si>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</si>
  <si>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</si>
  <si>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</si>
  <si>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</si>
  <si>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</si>
  <si>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</si>
  <si>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</si>
  <si>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</si>
  <si>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</si>
  <si>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</si>
  <si>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</si>
  <si>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</si>
  <si>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</si>
  <si>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</si>
  <si>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</si>
  <si>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</si>
  <si>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</si>
  <si>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</si>
  <si>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</si>
  <si>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</si>
  <si>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</si>
  <si>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</si>
  <si>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</si>
  <si>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</si>
  <si>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</si>
  <si>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</si>
  <si>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</si>
  <si>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</si>
  <si>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</si>
  <si>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</si>
  <si>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</si>
  <si>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</si>
  <si>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</si>
  <si>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</si>
  <si>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</si>
  <si>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</si>
  <si>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</si>
  <si>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</si>
  <si>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</si>
  <si>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</si>
  <si>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</si>
  <si>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</si>
  <si>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</si>
  <si>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</si>
  <si>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</si>
  <si>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</si>
  <si>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</si>
  <si>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</si>
  <si>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</si>
  <si>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</si>
  <si>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</si>
  <si>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</si>
  <si>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</si>
  <si>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</si>
  <si>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</si>
  <si>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</si>
  <si>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</si>
  <si>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</si>
  <si>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</si>
  <si>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</si>
  <si>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</si>
  <si>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</si>
  <si>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</si>
  <si>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</si>
  <si>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</si>
  <si>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</si>
  <si>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</si>
  <si>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</si>
  <si>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</si>
  <si>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</si>
  <si>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</si>
  <si>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</si>
  <si>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</si>
  <si>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</si>
  <si>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</si>
  <si>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</si>
  <si>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</si>
  <si>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</si>
  <si>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</si>
  <si>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</si>
  <si>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</si>
  <si>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</si>
  <si>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</si>
  <si>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</si>
  <si>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</si>
  <si>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</si>
  <si>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</si>
  <si>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</si>
  <si>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</si>
  <si>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</si>
  <si>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</si>
  <si>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</si>
  <si>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</si>
  <si>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</si>
  <si>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</si>
  <si>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</si>
  <si>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</si>
  <si>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</si>
  <si>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</si>
  <si>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</si>
  <si>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</si>
  <si>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</si>
  <si>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</si>
  <si>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</si>
  <si>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</si>
  <si>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</si>
  <si>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</si>
  <si>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</si>
  <si>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</si>
  <si>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</si>
  <si>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</si>
  <si>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</si>
  <si>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</si>
  <si>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</si>
  <si>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</si>
  <si>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</si>
  <si>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</si>
  <si>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</si>
  <si>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</si>
  <si>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</si>
  <si>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</si>
  <si>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</si>
  <si>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</si>
  <si>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</si>
  <si>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</si>
  <si>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</si>
  <si>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</si>
  <si>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</si>
  <si>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</si>
  <si>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</si>
  <si>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</si>
  <si>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</si>
  <si>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</si>
  <si>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</si>
  <si>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</si>
  <si>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</si>
  <si>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</si>
  <si>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</si>
  <si>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</si>
  <si>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</si>
  <si>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</si>
  <si>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</si>
  <si>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</si>
  <si>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</si>
  <si>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</si>
  <si>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</si>
  <si>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</si>
  <si>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</si>
  <si>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</si>
  <si>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</si>
  <si>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</si>
  <si>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</si>
  <si>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</si>
  <si>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</si>
  <si>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</si>
  <si>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</si>
  <si>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</si>
  <si>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</si>
  <si>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</si>
  <si>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</si>
  <si>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</si>
  <si>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</si>
  <si>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</si>
  <si>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</si>
  <si>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</si>
  <si>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</si>
  <si>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</si>
  <si>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</si>
  <si>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</si>
  <si>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</si>
  <si>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</si>
  <si>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</si>
  <si>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</si>
  <si>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</si>
  <si>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</si>
  <si>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</si>
  <si>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</si>
  <si>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</si>
  <si>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</si>
  <si>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</si>
  <si>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</si>
  <si>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</si>
  <si>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</si>
  <si>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</si>
  <si>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</si>
  <si>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</si>
  <si>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</si>
  <si>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</si>
  <si>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</si>
  <si>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</si>
  <si>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</si>
  <si>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</si>
  <si>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</si>
  <si>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</si>
  <si>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</si>
  <si>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</si>
  <si>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</si>
  <si>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</si>
  <si>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</si>
  <si>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</si>
  <si>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</si>
  <si>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</si>
  <si>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</si>
  <si>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</si>
  <si>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</si>
  <si>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</si>
  <si>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</si>
  <si>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</si>
  <si>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</si>
  <si>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</si>
  <si>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</si>
  <si>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</si>
  <si>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</si>
  <si>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</si>
  <si>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</si>
  <si>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</si>
  <si>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</si>
  <si>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</si>
  <si>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</si>
  <si>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</si>
  <si>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</si>
  <si>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</si>
  <si>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</si>
  <si>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</si>
  <si>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</si>
  <si>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</si>
  <si>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</si>
  <si>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</si>
  <si>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</si>
  <si>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</si>
  <si>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</si>
  <si>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</si>
  <si>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</si>
  <si>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</si>
  <si>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</si>
  <si>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</si>
  <si>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</si>
  <si>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</si>
  <si>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</si>
  <si>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</si>
  <si>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</si>
  <si>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</si>
  <si>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</si>
  <si>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</si>
  <si>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</si>
  <si>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</si>
  <si>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</si>
  <si>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</si>
  <si>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</si>
  <si>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</si>
  <si>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</si>
  <si>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</si>
  <si>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</si>
  <si>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</si>
  <si>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</si>
  <si>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</si>
  <si>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</si>
  <si>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</si>
  <si>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</si>
  <si>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</si>
  <si>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</si>
  <si>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</si>
  <si>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</si>
  <si>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</si>
  <si>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</si>
  <si>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</si>
  <si>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</si>
  <si>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</si>
  <si>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</si>
  <si>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</si>
  <si>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</si>
  <si>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</si>
  <si>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</si>
  <si>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</si>
  <si>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</si>
  <si>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</si>
  <si>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</si>
  <si>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</si>
  <si>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</si>
  <si>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</si>
  <si>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</si>
  <si>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</si>
  <si>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</si>
  <si>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</si>
  <si>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</si>
  <si>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</si>
  <si>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</si>
  <si>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</si>
  <si>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</si>
  <si>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</si>
  <si>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</si>
  <si>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</si>
  <si>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</si>
  <si>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</si>
  <si>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</si>
  <si>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</si>
  <si>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</si>
  <si>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</si>
  <si>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</si>
  <si>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</si>
  <si>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</si>
  <si>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</si>
  <si>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</si>
  <si>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</si>
  <si>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</si>
  <si>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</si>
  <si>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</si>
  <si>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</si>
  <si>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</si>
  <si>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</si>
  <si>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</si>
  <si>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</si>
  <si>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</si>
  <si>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</si>
  <si>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</si>
  <si>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</si>
  <si>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</si>
  <si>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</si>
  <si>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</si>
  <si>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</si>
  <si>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</si>
  <si>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</si>
  <si>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</si>
  <si>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</si>
  <si>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</si>
  <si>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</si>
  <si>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</si>
  <si>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</si>
  <si>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</si>
  <si>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</si>
  <si>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</si>
  <si>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</si>
  <si>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</si>
  <si>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</si>
  <si>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</si>
  <si>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</si>
  <si>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</si>
  <si>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</si>
  <si>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</si>
  <si>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</si>
  <si>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</si>
  <si>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</si>
  <si>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</si>
  <si>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</si>
  <si>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</si>
  <si>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</si>
  <si>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</si>
  <si>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</si>
  <si>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</si>
  <si>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</si>
  <si>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</si>
  <si>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</si>
  <si>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</si>
  <si>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</si>
  <si>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</si>
  <si>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</si>
  <si>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</si>
  <si>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</si>
  <si>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</si>
  <si>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</si>
  <si>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</si>
  <si>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</si>
  <si>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</si>
  <si>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</si>
  <si>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</si>
  <si>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</si>
  <si>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</si>
  <si>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</si>
  <si>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</si>
  <si>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</si>
  <si>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</si>
  <si>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</si>
  <si>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</si>
  <si>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</si>
  <si>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</si>
  <si>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</si>
  <si>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</si>
  <si>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</si>
  <si>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</si>
  <si>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</si>
  <si>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</si>
  <si>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</si>
  <si>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</si>
  <si>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</si>
  <si>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</si>
  <si>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</si>
  <si>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</si>
  <si>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</si>
  <si>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</si>
  <si>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</si>
  <si>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</si>
  <si>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</si>
  <si>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</si>
  <si>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</si>
  <si>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</si>
  <si>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</si>
  <si>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</si>
  <si>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</si>
  <si>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</si>
  <si>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</si>
  <si>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</si>
  <si>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</si>
  <si>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</si>
  <si>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</si>
  <si>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</si>
  <si>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</si>
  <si>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</si>
  <si>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</si>
  <si>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</si>
  <si>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</si>
  <si>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</si>
  <si>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</si>
  <si>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</si>
  <si>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</si>
  <si>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</si>
  <si>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</si>
  <si>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</si>
  <si>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</si>
  <si>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</si>
  <si>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</si>
  <si>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</si>
  <si>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</si>
  <si>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</si>
  <si>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</si>
  <si>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</si>
  <si>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</si>
  <si>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</si>
  <si>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</si>
  <si>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</si>
  <si>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</si>
  <si>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</si>
  <si>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</si>
  <si>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</si>
  <si>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</si>
  <si>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</si>
  <si>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</si>
  <si>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</si>
  <si>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</si>
  <si>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</si>
  <si>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</si>
  <si>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</si>
  <si>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</si>
  <si>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</si>
  <si>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</si>
  <si>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</si>
  <si>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</si>
  <si>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</si>
  <si>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</si>
  <si>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</si>
  <si>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</si>
  <si>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</si>
  <si>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</si>
  <si>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</si>
  <si>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</si>
  <si>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</si>
  <si>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</si>
  <si>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</si>
  <si>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</si>
  <si>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</si>
  <si>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</si>
  <si>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</si>
  <si>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</si>
  <si>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</si>
  <si>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</si>
  <si>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</si>
  <si>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</si>
  <si>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</si>
  <si>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</si>
  <si>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</si>
  <si>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</si>
  <si>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</si>
  <si>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</si>
  <si>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</si>
  <si>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</si>
  <si>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</si>
  <si>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</si>
  <si>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</si>
  <si>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</si>
  <si>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</si>
  <si>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</si>
  <si>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</si>
  <si>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</si>
  <si>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</si>
  <si>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</si>
  <si>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</si>
  <si>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</si>
  <si>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</si>
  <si>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</si>
  <si>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</si>
  <si>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</si>
  <si>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</si>
  <si>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</si>
  <si>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</si>
  <si>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</si>
  <si>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</si>
  <si>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</si>
  <si>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</si>
  <si>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</si>
  <si>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</si>
  <si>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</si>
  <si>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</si>
  <si>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</si>
  <si>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</si>
  <si>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</si>
  <si>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</si>
  <si>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</si>
  <si>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</si>
  <si>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</si>
  <si>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</si>
  <si>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</si>
  <si>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</si>
  <si>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</si>
  <si>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</si>
  <si>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</si>
  <si>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</si>
  <si>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</si>
  <si>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</si>
  <si>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</si>
  <si>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</si>
  <si>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</si>
  <si>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</si>
  <si>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</si>
  <si>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</si>
  <si>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</si>
  <si>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</si>
  <si>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</si>
  <si>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</si>
  <si>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</si>
  <si>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</si>
  <si>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</si>
  <si>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</si>
  <si>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</si>
  <si>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</si>
  <si>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</si>
  <si>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</si>
  <si>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</si>
  <si>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</si>
  <si>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</si>
  <si>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</si>
  <si>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</si>
  <si>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</si>
  <si>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</si>
  <si>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</si>
  <si>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</si>
  <si>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</si>
  <si>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</si>
  <si>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</si>
  <si>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</si>
  <si>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</si>
  <si>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</si>
  <si>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</si>
  <si>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</si>
  <si>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</si>
  <si>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</si>
  <si>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</si>
  <si>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</si>
  <si>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</si>
  <si>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</si>
  <si>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</si>
  <si>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</si>
  <si>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</si>
  <si>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</si>
  <si>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</si>
  <si>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</si>
  <si>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</si>
  <si>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</si>
  <si>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</si>
  <si>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</si>
  <si>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</si>
  <si>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</si>
  <si>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</si>
  <si>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</si>
  <si>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</si>
  <si>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</si>
  <si>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</si>
  <si>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</si>
  <si>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</si>
  <si>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</si>
  <si>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</si>
  <si>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</si>
  <si>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</si>
  <si>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</si>
  <si>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</si>
  <si>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</si>
  <si>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</si>
  <si>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</si>
  <si>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</si>
  <si>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</si>
  <si>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</si>
  <si>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</si>
  <si>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</si>
  <si>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</si>
  <si>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</si>
  <si>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</si>
  <si>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</si>
  <si>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</si>
  <si>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</si>
  <si>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</si>
  <si>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</si>
  <si>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</si>
  <si>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</si>
  <si>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</si>
  <si>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</si>
  <si>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</si>
  <si>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</si>
  <si>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</si>
  <si>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</si>
  <si>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</si>
  <si>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</si>
  <si>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</si>
  <si>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</si>
  <si>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</si>
  <si>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</si>
  <si>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</si>
  <si>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</si>
  <si>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</si>
  <si>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</si>
  <si>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</si>
  <si>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</si>
  <si>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</si>
  <si>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</si>
  <si>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</si>
  <si>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</si>
  <si>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</si>
  <si>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</si>
  <si>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</si>
  <si>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</si>
  <si>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</si>
  <si>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</si>
  <si>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</si>
  <si>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</si>
  <si>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</si>
  <si>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</si>
  <si>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</si>
  <si>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</si>
  <si>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</si>
  <si>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</si>
  <si>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</si>
  <si>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</si>
  <si>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</si>
  <si>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</si>
  <si>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</si>
  <si>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</si>
  <si>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</si>
  <si>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</si>
  <si>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</si>
  <si>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</si>
  <si>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</si>
  <si>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</si>
  <si>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</si>
  <si>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</si>
  <si>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</si>
  <si>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</si>
  <si>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</si>
  <si>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</si>
  <si>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</si>
  <si>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</si>
  <si>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</si>
  <si>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</si>
  <si>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</si>
  <si>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</si>
  <si>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</si>
  <si>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</si>
  <si>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</si>
  <si>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</si>
  <si>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</si>
  <si>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</si>
  <si>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</si>
  <si>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</si>
  <si>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</si>
  <si>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</si>
  <si>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</si>
  <si>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</si>
  <si>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</si>
  <si>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</si>
  <si>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</si>
  <si>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</si>
  <si>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</si>
  <si>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</si>
  <si>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</si>
  <si>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</si>
  <si>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</si>
  <si>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</si>
  <si>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</si>
  <si>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</si>
  <si>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</si>
  <si>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</si>
  <si>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</si>
  <si>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</si>
  <si>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</si>
  <si>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</si>
  <si>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</si>
  <si>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</si>
  <si>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</si>
  <si>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</si>
  <si>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</si>
  <si>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</si>
  <si>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</si>
  <si>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</si>
  <si>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</si>
  <si>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</si>
  <si>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</si>
  <si>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</si>
  <si>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</si>
  <si>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</si>
  <si>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</si>
  <si>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</si>
  <si>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</si>
  <si>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</si>
  <si>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</si>
  <si>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</si>
  <si>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</si>
  <si>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</si>
  <si>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</si>
  <si>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</si>
  <si>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</si>
  <si>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</si>
  <si>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</si>
  <si>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</si>
  <si>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</si>
  <si>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</si>
  <si>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</si>
  <si>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</si>
  <si>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</si>
  <si>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</si>
  <si>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</si>
  <si>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</si>
  <si>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</si>
  <si>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</si>
  <si>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</si>
  <si>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</si>
  <si>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</si>
  <si>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</si>
  <si>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</si>
  <si>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</si>
  <si>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</si>
  <si>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</si>
  <si>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</si>
  <si>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</si>
  <si>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</si>
  <si>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</si>
  <si>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</si>
  <si>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</si>
  <si>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</si>
  <si>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</si>
  <si>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</si>
  <si>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</si>
  <si>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</si>
  <si>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</si>
  <si>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</si>
  <si>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</si>
  <si>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</si>
  <si>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</si>
  <si>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</si>
  <si>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</si>
  <si>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</si>
  <si>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</si>
  <si>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</si>
  <si>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</si>
  <si>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</si>
  <si>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</si>
  <si>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</si>
  <si>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</si>
  <si>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</si>
  <si>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</si>
  <si>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</si>
  <si>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</si>
  <si>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</si>
  <si>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</si>
  <si>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</si>
  <si>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</si>
  <si>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</si>
  <si>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</si>
  <si>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</si>
  <si>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</si>
  <si>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</si>
  <si>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</si>
  <si>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</si>
  <si>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</si>
  <si>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</si>
  <si>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</si>
  <si>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</si>
  <si>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</si>
  <si>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</si>
  <si>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</si>
  <si>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</si>
  <si>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</si>
  <si>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</si>
  <si>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</si>
  <si>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</si>
  <si>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</si>
  <si>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</si>
  <si>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</si>
  <si>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</si>
  <si>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</si>
  <si>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</si>
  <si>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</si>
  <si>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</si>
  <si>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</si>
  <si>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</si>
  <si>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</si>
  <si>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</si>
  <si>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</si>
  <si>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</si>
  <si>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</si>
  <si>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</si>
  <si>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</si>
  <si>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</si>
  <si>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</si>
  <si>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</si>
  <si>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</si>
  <si>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</si>
  <si>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</si>
  <si>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</si>
  <si>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</si>
  <si>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</si>
  <si>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</si>
  <si>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</si>
  <si>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</si>
  <si>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</si>
  <si>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</si>
  <si>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</si>
  <si>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</si>
  <si>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</si>
  <si>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</si>
  <si>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</si>
  <si>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</si>
  <si>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</si>
  <si>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</si>
  <si>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</si>
  <si>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</si>
  <si>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</si>
  <si>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</si>
  <si>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</si>
  <si>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</si>
  <si>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</si>
  <si>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</si>
  <si>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</si>
  <si>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</si>
  <si>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</si>
  <si>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</si>
  <si>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</si>
  <si>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</si>
  <si>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</si>
  <si>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</si>
  <si>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</si>
  <si>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</si>
  <si>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</si>
  <si>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</si>
  <si>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</si>
  <si>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</si>
  <si>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</si>
  <si>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</si>
  <si>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</si>
  <si>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</si>
  <si>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</si>
  <si>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</si>
  <si>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</si>
  <si>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</si>
  <si>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</si>
  <si>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</si>
  <si>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</si>
  <si>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</si>
  <si>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</si>
  <si>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</si>
  <si>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</si>
  <si>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</si>
  <si>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</si>
  <si>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</si>
  <si>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</si>
  <si>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</si>
  <si>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</si>
  <si>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</si>
  <si>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</si>
  <si>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</si>
  <si>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</si>
  <si>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</si>
  <si>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</si>
  <si>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</si>
  <si>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</si>
  <si>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</si>
  <si>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</si>
  <si>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</si>
  <si>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</si>
  <si>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</si>
  <si>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</si>
  <si>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</si>
  <si>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</si>
  <si>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</si>
  <si>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</si>
  <si>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</si>
  <si>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</si>
  <si>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</si>
  <si>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</si>
  <si>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</si>
  <si>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</si>
  <si>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</si>
  <si>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</si>
  <si>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</si>
  <si>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</si>
  <si>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</si>
  <si>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</si>
  <si>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</si>
  <si>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</si>
  <si>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</si>
  <si>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</si>
  <si>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</si>
  <si>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</si>
  <si>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</si>
  <si>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</si>
  <si>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</si>
  <si>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</si>
  <si>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</si>
  <si>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</si>
  <si>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</si>
  <si>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</si>
  <si>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</si>
  <si>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</si>
  <si>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</si>
  <si>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</si>
  <si>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</si>
  <si>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</si>
  <si>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</si>
  <si>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</si>
  <si>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</si>
  <si>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</si>
  <si>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</si>
  <si>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</si>
  <si>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</si>
  <si>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</si>
  <si>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</si>
  <si>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</si>
  <si>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</si>
  <si>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</si>
  <si>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</si>
  <si>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</si>
  <si>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</si>
  <si>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</si>
  <si>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</si>
  <si>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</si>
  <si>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</si>
  <si>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</si>
  <si>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</si>
  <si>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</si>
  <si>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</si>
  <si>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</si>
  <si>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</si>
  <si>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</si>
  <si>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</si>
  <si>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</si>
  <si>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</si>
  <si>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</si>
  <si>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</si>
  <si>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</si>
  <si>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</si>
  <si>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</si>
  <si>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</si>
  <si>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</si>
  <si>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</si>
  <si>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</si>
  <si>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</si>
  <si>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</si>
  <si>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</si>
  <si>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</si>
  <si>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</si>
  <si>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</si>
  <si>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</si>
  <si>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</si>
  <si>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</si>
  <si>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</si>
  <si>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</si>
  <si>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</si>
  <si>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</si>
  <si>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</si>
  <si>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</si>
  <si>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</si>
  <si>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</si>
  <si>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</si>
  <si>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</si>
  <si>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</si>
  <si>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</si>
  <si>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</si>
  <si>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</si>
  <si>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</si>
  <si>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</si>
  <si>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</si>
  <si>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</si>
  <si>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</si>
  <si>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</si>
  <si>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</si>
  <si>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</si>
  <si>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</si>
  <si>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</si>
  <si>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</si>
  <si>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</si>
  <si>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</si>
  <si>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</si>
  <si>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</si>
  <si>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</si>
  <si>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</si>
  <si>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</si>
  <si>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</si>
  <si>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</si>
  <si>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</si>
  <si>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</si>
  <si>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</si>
  <si>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</si>
  <si>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</si>
  <si>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</si>
  <si>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</si>
  <si>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</si>
  <si>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</si>
  <si>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</si>
  <si>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</si>
  <si>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</si>
  <si>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</si>
  <si>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</si>
  <si>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</si>
  <si>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</si>
  <si>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</si>
  <si>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</si>
  <si>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</si>
  <si>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</si>
  <si>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</si>
  <si>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</si>
  <si>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</si>
  <si>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</si>
  <si>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</si>
  <si>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</si>
  <si>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</si>
  <si>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</si>
  <si>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</si>
  <si>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</si>
  <si>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</si>
  <si>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</si>
  <si>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</si>
  <si>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</si>
  <si>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</si>
  <si>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</si>
  <si>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</si>
  <si>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</si>
  <si>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</si>
  <si>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</si>
  <si>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</si>
  <si>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</si>
  <si>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</si>
  <si>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</si>
  <si>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</si>
  <si>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</si>
  <si>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</si>
  <si>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</si>
  <si>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</si>
  <si>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</si>
  <si>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</si>
  <si>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</si>
  <si>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</si>
  <si>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</si>
  <si>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</si>
  <si>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</si>
  <si>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</si>
  <si>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</si>
  <si>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</si>
  <si>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</si>
  <si>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</si>
  <si>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</si>
  <si>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</si>
  <si>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</si>
  <si>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</si>
  <si>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</si>
  <si>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</si>
  <si>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</si>
  <si>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</si>
  <si>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</si>
  <si>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</si>
  <si>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</si>
  <si>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</si>
  <si>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</si>
  <si>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</si>
  <si>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</si>
  <si>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</si>
  <si>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</si>
  <si>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</si>
  <si>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</si>
  <si>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</si>
  <si>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</si>
  <si>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</si>
  <si>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</si>
  <si>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</si>
  <si>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</si>
  <si>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</si>
  <si>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</si>
  <si>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</si>
  <si>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</si>
  <si>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</si>
  <si>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</si>
  <si>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</si>
  <si>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</si>
  <si>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</si>
  <si>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</si>
  <si>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</si>
  <si>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</si>
  <si>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</si>
  <si>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</si>
  <si>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</si>
  <si>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</si>
  <si>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</si>
  <si>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</si>
  <si>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</si>
  <si>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</si>
  <si>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</si>
  <si>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</si>
  <si>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</si>
  <si>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</si>
  <si>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</si>
  <si>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</si>
  <si>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</si>
  <si>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</si>
  <si>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</si>
  <si>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</si>
  <si>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</si>
  <si>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</si>
  <si>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</si>
  <si>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</si>
  <si>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</si>
  <si>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</si>
  <si>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</si>
  <si>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</si>
  <si>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</si>
  <si>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</si>
  <si>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</si>
  <si>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</si>
  <si>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</si>
  <si>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</si>
  <si>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</si>
  <si>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</si>
  <si>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</si>
  <si>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</si>
  <si>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</si>
  <si>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</si>
  <si>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</si>
  <si>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</si>
  <si>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</si>
  <si>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</si>
  <si>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</si>
  <si>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</si>
  <si>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</si>
  <si>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</si>
  <si>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</si>
  <si>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</si>
  <si>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</si>
  <si>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</si>
  <si>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</si>
  <si>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</si>
  <si>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</si>
  <si>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</si>
  <si>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</si>
  <si>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</si>
  <si>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</si>
  <si>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</si>
  <si>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</si>
  <si>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</si>
  <si>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</si>
  <si>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</si>
  <si>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</si>
  <si>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</si>
  <si>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</si>
  <si>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</si>
  <si>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</si>
  <si>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</si>
  <si>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</si>
  <si>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</si>
  <si>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</si>
  <si>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</si>
  <si>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</si>
  <si>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</si>
  <si>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</si>
  <si>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</si>
  <si>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</si>
  <si>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</si>
  <si>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</si>
  <si>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</si>
  <si>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</si>
  <si>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</si>
  <si>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</si>
  <si>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</si>
  <si>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</si>
  <si>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</si>
  <si>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</si>
  <si>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</si>
  <si>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</si>
  <si>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</si>
  <si>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</si>
  <si>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</si>
  <si>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</si>
  <si>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</si>
  <si>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</si>
  <si>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</si>
  <si>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</si>
  <si>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</si>
  <si>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</si>
  <si>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</si>
  <si>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</si>
  <si>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</si>
  <si>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</si>
  <si>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</si>
  <si>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</si>
  <si>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</si>
  <si>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</si>
  <si>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</si>
  <si>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</si>
  <si>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</si>
  <si>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</si>
  <si>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</si>
  <si>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</si>
  <si>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</si>
  <si>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</si>
  <si>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</si>
  <si>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</si>
  <si>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</si>
  <si>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</si>
  <si>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</si>
  <si>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</si>
  <si>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</si>
  <si>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</si>
  <si>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</si>
  <si>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</si>
  <si>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</si>
  <si>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</si>
  <si>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</si>
  <si>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</si>
  <si>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</si>
  <si>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</si>
  <si>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</si>
  <si>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</si>
  <si>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</si>
  <si>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</si>
  <si>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</si>
  <si>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</si>
  <si>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</si>
  <si>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</si>
  <si>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</si>
  <si>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</si>
  <si>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</si>
  <si>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</si>
  <si>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</si>
  <si>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</si>
  <si>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</si>
  <si>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</si>
  <si>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</si>
  <si>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</si>
  <si>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</si>
  <si>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</si>
  <si>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</si>
  <si>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</si>
  <si>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</si>
  <si>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</si>
  <si>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</si>
  <si>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</si>
  <si>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</si>
  <si>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</si>
  <si>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</si>
  <si>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</si>
  <si>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</si>
  <si>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</si>
  <si>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</si>
  <si>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</si>
  <si>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</si>
  <si>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</si>
  <si>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</si>
  <si>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</si>
  <si>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</si>
  <si>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</si>
  <si>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</si>
  <si>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</si>
  <si>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</si>
  <si>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</si>
  <si>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</si>
  <si>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</si>
  <si>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</si>
  <si>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</si>
  <si>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</si>
  <si>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</si>
  <si>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</si>
  <si>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</si>
  <si>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</si>
  <si>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</si>
  <si>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</si>
  <si>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</si>
  <si>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</si>
  <si>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</si>
  <si>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</si>
  <si>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</si>
  <si>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</si>
  <si>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</si>
  <si>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</si>
  <si>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</si>
  <si>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</si>
  <si>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</si>
  <si>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</si>
  <si>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</si>
  <si>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</si>
  <si>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</si>
  <si>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</si>
  <si>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</si>
  <si>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</si>
  <si>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</si>
  <si>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</si>
  <si>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</si>
  <si>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</si>
  <si>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</si>
  <si>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</si>
  <si>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</si>
  <si>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</si>
  <si>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</si>
  <si>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</si>
  <si>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</si>
  <si>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</si>
  <si>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</si>
  <si>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</si>
  <si>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</si>
  <si>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</si>
  <si>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</si>
  <si>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</si>
  <si>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</si>
  <si>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</si>
  <si>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</si>
  <si>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</si>
  <si>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</si>
  <si>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</si>
  <si>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</si>
  <si>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</si>
  <si>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</si>
  <si>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</si>
  <si>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</si>
  <si>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</si>
  <si>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</si>
  <si>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</si>
  <si>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</si>
  <si>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</si>
  <si>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</si>
  <si>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</si>
  <si>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</si>
  <si>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</si>
  <si>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</si>
  <si>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</si>
  <si>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</si>
  <si>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</si>
  <si>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</si>
  <si>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</si>
  <si>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</si>
  <si>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</si>
  <si>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</si>
  <si>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</si>
  <si>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</si>
  <si>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</si>
  <si>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</si>
  <si>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</si>
  <si>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</si>
  <si>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</si>
  <si>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</si>
  <si>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</si>
  <si>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</si>
  <si>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</si>
  <si>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</si>
  <si>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</si>
  <si>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</si>
  <si>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</si>
  <si>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</si>
  <si>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</si>
  <si>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</si>
  <si>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</si>
  <si>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</si>
  <si>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</si>
  <si>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</si>
  <si>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</si>
  <si>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</si>
  <si>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</si>
  <si>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</si>
  <si>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</si>
  <si>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</si>
  <si>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</si>
  <si>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</si>
  <si>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</si>
  <si>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</si>
  <si>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</si>
  <si>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</si>
  <si>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</si>
  <si>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</si>
  <si>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</si>
  <si>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</si>
  <si>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</si>
  <si>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</si>
  <si>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</si>
  <si>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</si>
  <si>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</si>
  <si>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</si>
  <si>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</si>
  <si>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</si>
  <si>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</si>
  <si>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</si>
  <si>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</si>
  <si>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</si>
  <si>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</si>
  <si>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</si>
  <si>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</si>
  <si>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</si>
  <si>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</si>
  <si>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</si>
  <si>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</si>
  <si>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</si>
  <si>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</si>
  <si>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</si>
  <si>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</si>
  <si>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</si>
  <si>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</si>
  <si>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</si>
  <si>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</si>
  <si>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</si>
  <si>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</si>
  <si>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</si>
  <si>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</si>
  <si>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</si>
  <si>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</si>
  <si>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</si>
  <si>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</si>
  <si>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</si>
  <si>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</si>
  <si>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</si>
  <si>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</si>
  <si>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</si>
  <si>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</si>
  <si>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</si>
  <si>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</si>
  <si>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</si>
  <si>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</si>
  <si>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</si>
  <si>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</si>
  <si>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</si>
  <si>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</si>
  <si>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</si>
  <si>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</si>
  <si>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</si>
  <si>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</si>
  <si>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</si>
  <si>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</si>
  <si>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</si>
  <si>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</si>
  <si>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</si>
  <si>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</si>
  <si>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</si>
  <si>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</si>
  <si>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</si>
  <si>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</si>
  <si>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</si>
  <si>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</si>
  <si>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</si>
  <si>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</si>
  <si>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</si>
  <si>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</si>
  <si>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</si>
  <si>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</si>
  <si>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</si>
  <si>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</si>
  <si>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</si>
  <si>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</si>
  <si>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</si>
  <si>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</si>
  <si>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</si>
  <si>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</si>
  <si>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</si>
  <si>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</si>
  <si>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</si>
  <si>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</si>
  <si>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</si>
  <si>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</si>
  <si>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</si>
  <si>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</si>
  <si>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</si>
  <si>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</si>
  <si>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</si>
  <si>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</si>
  <si>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</si>
  <si>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</si>
  <si>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</si>
  <si>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</si>
  <si>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</si>
  <si>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</si>
  <si>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</si>
  <si>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</si>
  <si>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</si>
  <si>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</si>
  <si>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</si>
  <si>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</si>
  <si>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</si>
  <si>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</si>
  <si>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</si>
  <si>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</si>
  <si>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</si>
  <si>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</si>
  <si>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</si>
  <si>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</si>
  <si>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</si>
  <si>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</si>
  <si>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</si>
  <si>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</si>
  <si>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</si>
  <si>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</si>
  <si>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</si>
  <si>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</si>
  <si>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</si>
  <si>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</si>
  <si>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</si>
  <si>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</si>
  <si>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</si>
  <si>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</si>
  <si>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</si>
  <si>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</si>
  <si>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</si>
  <si>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</si>
  <si>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</si>
  <si>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</si>
  <si>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</si>
  <si>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</si>
  <si>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</si>
  <si>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</si>
  <si>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</si>
  <si>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</si>
  <si>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</si>
  <si>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</si>
  <si>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</si>
  <si>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</si>
  <si>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</si>
  <si>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</si>
  <si>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</si>
  <si>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</si>
  <si>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</si>
  <si>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</si>
  <si>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</si>
  <si>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</si>
  <si>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</si>
  <si>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</si>
  <si>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</si>
  <si>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</si>
  <si>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</si>
  <si>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</si>
  <si>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</si>
  <si>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</si>
  <si>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</si>
  <si>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</si>
  <si>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</si>
  <si>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</si>
  <si>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</si>
  <si>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</si>
  <si>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</si>
  <si>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</si>
  <si>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</si>
  <si>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</si>
  <si>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</si>
  <si>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</si>
  <si>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</si>
  <si>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</si>
  <si>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</si>
  <si>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</si>
  <si>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</si>
  <si>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</si>
  <si>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</si>
  <si>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</si>
  <si>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</si>
  <si>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</si>
  <si>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</si>
  <si>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</si>
  <si>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</si>
  <si>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</si>
  <si>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</si>
  <si>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</si>
  <si>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</si>
  <si>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</si>
  <si>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</si>
  <si>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</si>
  <si>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</si>
  <si>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</si>
  <si>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</si>
  <si>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</si>
  <si>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</si>
  <si>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</si>
  <si>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</si>
  <si>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</si>
  <si>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</si>
  <si>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</si>
  <si>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</si>
  <si>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</si>
  <si>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</si>
  <si>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</si>
  <si>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</si>
  <si>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</si>
  <si>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</si>
  <si>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</si>
  <si>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</si>
  <si>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</si>
  <si>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</si>
  <si>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</si>
  <si>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</si>
  <si>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</si>
  <si>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</si>
  <si>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</si>
  <si>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</si>
  <si>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</si>
  <si>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</si>
  <si>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</si>
  <si>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</si>
  <si>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</si>
  <si>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</si>
  <si>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</si>
  <si>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</si>
  <si>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</si>
  <si>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</si>
  <si>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</si>
  <si>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</si>
  <si>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</si>
  <si>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</si>
  <si>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</si>
  <si>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</si>
  <si>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</si>
  <si>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</si>
  <si>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</si>
  <si>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</si>
  <si>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</si>
  <si>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</si>
  <si>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</si>
  <si>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</si>
  <si>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</si>
  <si>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</si>
  <si>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</si>
  <si>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</si>
  <si>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</si>
  <si>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</si>
  <si>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</si>
  <si>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</si>
  <si>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</si>
  <si>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</si>
  <si>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</si>
  <si>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</si>
  <si>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</si>
  <si>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</si>
  <si>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</si>
  <si>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</si>
  <si>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</si>
  <si>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</si>
  <si>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</si>
  <si>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</si>
  <si>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</si>
  <si>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</si>
  <si>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</si>
  <si>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</si>
  <si>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</si>
  <si>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</si>
  <si>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</si>
  <si>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</si>
  <si>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</si>
  <si>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</si>
  <si>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</si>
  <si>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</si>
  <si>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</si>
  <si>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</si>
  <si>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</si>
  <si>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</si>
  <si>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</si>
  <si>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</si>
  <si>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</si>
  <si>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</si>
  <si>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</si>
  <si>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</si>
  <si>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</si>
  <si>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</si>
  <si>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</si>
  <si>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</si>
  <si>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</si>
  <si>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</si>
  <si>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</si>
  <si>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</si>
  <si>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</si>
  <si>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</si>
  <si>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</si>
  <si>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</si>
  <si>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</si>
  <si>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</si>
  <si>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</si>
  <si>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</si>
  <si>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</si>
  <si>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</si>
  <si>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</si>
  <si>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</si>
  <si>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</si>
  <si>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</si>
  <si>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</si>
  <si>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</si>
  <si>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</si>
  <si>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</si>
  <si>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</si>
  <si>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</si>
  <si>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</si>
  <si>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</si>
  <si>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</si>
  <si>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</si>
  <si>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</si>
  <si>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</si>
  <si>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</si>
  <si>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</si>
  <si>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</si>
  <si>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</si>
  <si>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</si>
  <si>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</si>
  <si>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</si>
  <si>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</si>
  <si>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</si>
  <si>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</si>
  <si>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</si>
  <si>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</si>
  <si>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</si>
  <si>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</si>
  <si>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</si>
  <si>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</si>
  <si>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</si>
  <si>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</si>
  <si>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</si>
  <si>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</si>
  <si>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</si>
  <si>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</si>
  <si>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</si>
  <si>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</si>
  <si>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</si>
  <si>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</si>
  <si>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</si>
  <si>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</si>
  <si>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</si>
  <si>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</si>
  <si>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</si>
  <si>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</si>
  <si>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</si>
  <si>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</si>
  <si>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</si>
  <si>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</si>
  <si>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</si>
  <si>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</si>
  <si>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</si>
  <si>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</si>
  <si>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</si>
  <si>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</si>
  <si>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</si>
  <si>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</si>
  <si>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</si>
  <si>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</si>
  <si>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</si>
  <si>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</si>
  <si>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</si>
  <si>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</si>
  <si>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</si>
  <si>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</si>
  <si>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</si>
  <si>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</si>
  <si>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</si>
  <si>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</si>
  <si>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</si>
  <si>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</si>
  <si>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</si>
  <si>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</si>
  <si>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</si>
  <si>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</si>
  <si>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</si>
  <si>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</si>
  <si>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</si>
  <si>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</si>
  <si>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</si>
  <si>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</si>
  <si>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</si>
  <si>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</si>
  <si>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</si>
  <si>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</si>
  <si>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</si>
  <si>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</si>
  <si>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</si>
  <si>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</si>
  <si>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</si>
  <si>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</si>
  <si>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</si>
  <si>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</si>
  <si>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</si>
  <si>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</si>
  <si>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</si>
  <si>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</si>
  <si>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</si>
  <si>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</si>
  <si>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</si>
  <si>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</si>
  <si>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</si>
  <si>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</si>
  <si>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</si>
  <si>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</si>
  <si>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</si>
  <si>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</si>
  <si>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</si>
  <si>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</si>
  <si>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</si>
  <si>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</si>
  <si>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</si>
  <si>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</si>
  <si>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</si>
  <si>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</si>
  <si>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</si>
  <si>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</si>
  <si>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</si>
  <si>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</si>
  <si>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</si>
  <si>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</si>
  <si>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</si>
  <si>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</si>
  <si>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</si>
  <si>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</si>
  <si>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</si>
  <si>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</si>
  <si>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</si>
  <si>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</si>
  <si>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</si>
  <si>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</si>
  <si>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</si>
  <si>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</si>
  <si>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</si>
  <si>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</si>
  <si>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</si>
  <si>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</si>
  <si>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</si>
  <si>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</si>
  <si>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</si>
  <si>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</si>
  <si>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</si>
  <si>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</si>
  <si>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</si>
  <si>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</si>
  <si>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</si>
  <si>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</si>
  <si>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</si>
  <si>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</si>
  <si>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</si>
  <si>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</si>
  <si>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</si>
  <si>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</si>
  <si>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</si>
  <si>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</si>
  <si>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</si>
  <si>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</si>
  <si>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</si>
  <si>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</si>
  <si>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</si>
  <si>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</si>
  <si>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</si>
  <si>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</si>
  <si>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</si>
  <si>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</si>
  <si>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</si>
  <si>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</si>
  <si>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</si>
  <si>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</si>
  <si>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</si>
  <si>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</si>
  <si>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</si>
  <si>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</si>
  <si>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</si>
  <si>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</si>
  <si>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</si>
  <si>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</si>
  <si>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</si>
  <si>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</si>
  <si>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</si>
  <si>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</si>
  <si>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</si>
  <si>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</si>
  <si>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</si>
  <si>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</si>
  <si>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</si>
  <si>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</si>
  <si>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</si>
  <si>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</si>
  <si>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</si>
  <si>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</si>
  <si>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</si>
  <si>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</si>
  <si>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</si>
  <si>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</si>
  <si>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</si>
  <si>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</si>
  <si>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</si>
  <si>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</si>
  <si>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</si>
  <si>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</si>
  <si>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</si>
  <si>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</si>
  <si>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</si>
  <si>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</si>
  <si>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</si>
  <si>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</si>
  <si>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</si>
  <si>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</si>
  <si>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</si>
  <si>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</si>
  <si>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</si>
  <si>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</si>
  <si>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</si>
  <si>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</si>
  <si>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</si>
  <si>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</si>
  <si>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</si>
  <si>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</si>
  <si>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</si>
  <si>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</si>
  <si>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</si>
  <si>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</si>
  <si>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</si>
  <si>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</si>
  <si>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</si>
  <si>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</si>
  <si>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</si>
  <si>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</si>
  <si>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</si>
  <si>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</si>
  <si>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</si>
  <si>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</si>
  <si>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</si>
  <si>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</si>
  <si>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</si>
  <si>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</si>
  <si>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</si>
  <si>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</si>
  <si>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</si>
  <si>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</si>
  <si>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</si>
  <si>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</si>
  <si>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</si>
  <si>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</si>
  <si>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</si>
  <si>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</si>
  <si>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</si>
  <si>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</si>
  <si>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</si>
  <si>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</si>
  <si>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</si>
  <si>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</si>
  <si>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</si>
  <si>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</si>
  <si>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</si>
  <si>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</si>
  <si>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</si>
  <si>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</si>
  <si>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</si>
  <si>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</si>
  <si>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</si>
  <si>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</si>
  <si>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</si>
  <si>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</si>
  <si>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</si>
  <si>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</si>
  <si>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</si>
  <si>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</si>
  <si>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</si>
  <si>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</si>
  <si>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</si>
  <si>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</si>
  <si>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</si>
  <si>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</si>
  <si>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</si>
  <si>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</si>
  <si>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</si>
  <si>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</si>
  <si>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</si>
  <si>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</si>
  <si>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</si>
  <si>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</si>
  <si>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</si>
  <si>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</si>
  <si>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</si>
  <si>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</si>
  <si>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</si>
  <si>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</si>
  <si>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</si>
  <si>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</si>
  <si>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</si>
  <si>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</si>
  <si>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</si>
  <si>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</si>
  <si>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</si>
  <si>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</si>
  <si>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</si>
  <si>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</si>
  <si>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</si>
  <si>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</si>
  <si>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</si>
  <si>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</si>
  <si>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</si>
  <si>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</si>
  <si>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</si>
  <si>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</si>
  <si>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</si>
  <si>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</si>
  <si>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</si>
  <si>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</si>
  <si>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</si>
  <si>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</si>
  <si>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</si>
  <si>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</si>
  <si>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</si>
  <si>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</si>
  <si>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</si>
  <si>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</si>
  <si>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</si>
  <si>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</si>
  <si>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</si>
  <si>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</si>
  <si>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</si>
  <si>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</si>
  <si>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</si>
  <si>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</si>
  <si>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</si>
  <si>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</si>
  <si>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</si>
  <si>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</si>
  <si>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</si>
  <si>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</si>
  <si>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</si>
  <si>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</si>
  <si>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</si>
  <si>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</si>
  <si>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</si>
  <si>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</si>
  <si>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</si>
  <si>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</si>
  <si>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</si>
  <si>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</si>
  <si>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</si>
  <si>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</si>
  <si>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</si>
  <si>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</si>
  <si>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</si>
  <si>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</si>
  <si>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</si>
  <si>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</si>
  <si>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</si>
  <si>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</si>
  <si>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</si>
  <si>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</si>
  <si>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</si>
  <si>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</si>
  <si>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</si>
  <si>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</si>
  <si>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</si>
  <si>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</si>
  <si>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</si>
  <si>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</si>
  <si>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</si>
  <si>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</si>
  <si>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</si>
  <si>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</si>
  <si>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</si>
  <si>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</si>
  <si>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</si>
  <si>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</si>
  <si>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</si>
  <si>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</si>
  <si>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</si>
  <si>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</si>
  <si>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</si>
  <si>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</si>
  <si>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</si>
  <si>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</si>
  <si>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</si>
  <si>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</si>
  <si>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</si>
  <si>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</si>
  <si>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</si>
  <si>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</si>
  <si>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</si>
  <si>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</si>
  <si>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</si>
  <si>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</si>
  <si>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</si>
  <si>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</si>
  <si>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</si>
  <si>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</si>
  <si>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</si>
  <si>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</si>
  <si>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</si>
  <si>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</si>
  <si>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</si>
  <si>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</si>
  <si>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</si>
  <si>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</si>
  <si>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</si>
  <si>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</si>
  <si>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</si>
  <si>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</si>
  <si>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</si>
  <si>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</si>
  <si>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</si>
  <si>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</si>
  <si>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</si>
  <si>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</si>
  <si>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</si>
  <si>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</si>
  <si>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</si>
  <si>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</si>
  <si>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</si>
  <si>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</si>
  <si>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</si>
  <si>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</si>
  <si>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</si>
  <si>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</si>
  <si>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</si>
  <si>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</si>
  <si>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</si>
  <si>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</si>
  <si>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</si>
  <si>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</si>
  <si>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</si>
  <si>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</si>
  <si>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</si>
  <si>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</si>
  <si>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</si>
  <si>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</si>
  <si>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</si>
  <si>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</si>
  <si>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</si>
  <si>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</si>
  <si>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</si>
  <si>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</si>
  <si>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</si>
  <si>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</si>
  <si>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</si>
  <si>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</si>
  <si>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</si>
  <si>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</si>
  <si>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</si>
  <si>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</si>
  <si>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</si>
  <si>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</si>
  <si>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</si>
  <si>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</si>
  <si>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</si>
  <si>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</si>
  <si>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</si>
  <si>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</si>
  <si>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</si>
  <si>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</si>
  <si>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</si>
  <si>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</si>
  <si>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</si>
  <si>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</si>
  <si>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</si>
  <si>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</si>
  <si>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</si>
  <si>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</si>
  <si>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</si>
  <si>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</si>
  <si>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</si>
  <si>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</si>
  <si>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</si>
  <si>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</si>
  <si>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</si>
  <si>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</si>
  <si>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</si>
  <si>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</si>
  <si>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</si>
  <si>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</si>
  <si>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</si>
  <si>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</si>
  <si>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</si>
  <si>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</si>
  <si>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</si>
  <si>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</si>
  <si>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</si>
  <si>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</si>
  <si>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</si>
  <si>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</si>
  <si>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</si>
  <si>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</si>
  <si>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</si>
  <si>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</si>
  <si>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</si>
  <si>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</si>
  <si>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</si>
  <si>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</si>
  <si>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</si>
  <si>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</si>
  <si>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</si>
  <si>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</si>
  <si>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</si>
  <si>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</si>
  <si>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</si>
  <si>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</si>
  <si>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</si>
  <si>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</si>
  <si>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</si>
  <si>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</si>
  <si>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</si>
  <si>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</si>
  <si>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</si>
  <si>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</si>
  <si>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</si>
  <si>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</si>
  <si>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</si>
  <si>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</si>
  <si>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</si>
  <si>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</si>
  <si>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</si>
  <si>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</si>
  <si>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</si>
  <si>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</si>
  <si>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</si>
  <si>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</si>
  <si>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</si>
  <si>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</si>
  <si>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</si>
  <si>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</si>
  <si>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</si>
  <si>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</si>
  <si>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</si>
  <si>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</si>
  <si>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</si>
  <si>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</si>
  <si>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</si>
  <si>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</si>
  <si>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</si>
  <si>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</si>
  <si>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</si>
  <si>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</si>
  <si>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</si>
  <si>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</si>
  <si>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</si>
  <si>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</si>
  <si>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</si>
  <si>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</si>
  <si>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</si>
  <si>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</si>
  <si>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</si>
  <si>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</si>
  <si>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</si>
  <si>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</si>
  <si>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</si>
  <si>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</si>
  <si>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</si>
  <si>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</si>
  <si>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</si>
  <si>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</si>
  <si>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</si>
  <si>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</si>
  <si>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</si>
  <si>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</si>
  <si>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</si>
  <si>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</si>
  <si>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</si>
  <si>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</si>
  <si>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</si>
  <si>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</si>
  <si>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</si>
  <si>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</si>
  <si>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</si>
  <si>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</si>
  <si>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</si>
  <si>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</si>
  <si>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</si>
  <si>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</si>
  <si>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</si>
  <si>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</si>
  <si>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</si>
  <si>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</si>
  <si>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</si>
  <si>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</si>
  <si>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</si>
  <si>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</si>
  <si>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</si>
  <si>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</si>
  <si>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</si>
  <si>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</si>
  <si>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</si>
  <si>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</si>
  <si>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</si>
  <si>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</si>
  <si>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</si>
  <si>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</si>
  <si>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</si>
  <si>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</si>
  <si>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</si>
  <si>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</si>
  <si>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</si>
  <si>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</si>
  <si>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</si>
  <si>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</si>
  <si>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</si>
  <si>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</si>
  <si>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</si>
  <si>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</si>
  <si>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</si>
  <si>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</si>
  <si>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</si>
  <si>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</si>
  <si>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</si>
  <si>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</si>
  <si>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</si>
  <si>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</si>
  <si>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</si>
  <si>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</si>
  <si>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</si>
  <si>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</si>
  <si>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</si>
  <si>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</si>
  <si>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</si>
  <si>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</si>
  <si>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</si>
  <si>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</si>
  <si>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</si>
  <si>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</si>
  <si>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</si>
  <si>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</si>
  <si>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</si>
  <si>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</si>
  <si>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</si>
  <si>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</si>
  <si>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</si>
  <si>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</si>
  <si>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</si>
  <si>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</si>
  <si>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</si>
  <si>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</si>
  <si>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</si>
  <si>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</si>
  <si>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</si>
  <si>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</si>
  <si>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</si>
  <si>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</si>
  <si>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</si>
  <si>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</si>
  <si>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</si>
  <si>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</si>
  <si>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</si>
  <si>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</si>
  <si>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</si>
  <si>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</si>
  <si>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</si>
  <si>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</si>
  <si>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</si>
  <si>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</si>
  <si>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</si>
  <si>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</si>
  <si>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</si>
  <si>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</si>
  <si>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</si>
  <si>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</si>
  <si>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</si>
  <si>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</si>
  <si>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</si>
  <si>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</si>
  <si>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</si>
  <si>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</si>
  <si>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</si>
  <si>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</si>
  <si>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</si>
  <si>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</si>
  <si>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</si>
  <si>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</si>
  <si>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</si>
  <si>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</si>
  <si>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</si>
  <si>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</si>
  <si>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</si>
  <si>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</si>
  <si>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</si>
  <si>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</si>
  <si>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</si>
  <si>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</si>
  <si>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</si>
  <si>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</si>
  <si>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</si>
  <si>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</si>
  <si>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</si>
  <si>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</si>
  <si>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</si>
  <si>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</si>
  <si>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</si>
  <si>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</si>
  <si>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</si>
  <si>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</si>
  <si>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</si>
  <si>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</si>
  <si>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</si>
  <si>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</si>
  <si>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</si>
  <si>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</si>
  <si>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</si>
  <si>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</si>
  <si>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</si>
  <si>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</si>
  <si>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</si>
  <si>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</si>
  <si>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</si>
  <si>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</si>
  <si>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</si>
  <si>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</si>
  <si>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</si>
  <si>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</si>
  <si>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</si>
  <si>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</si>
  <si>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</si>
  <si>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</si>
  <si>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</si>
  <si>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</si>
  <si>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</si>
  <si>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</si>
  <si>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</si>
  <si>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</si>
  <si>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</si>
  <si>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</si>
  <si>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</si>
  <si>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</si>
  <si>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</si>
  <si>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</si>
  <si>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</si>
  <si>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</si>
  <si>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</si>
  <si>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</si>
  <si>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</si>
  <si>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</si>
  <si>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</si>
  <si>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</si>
  <si>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</si>
  <si>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</si>
  <si>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</si>
  <si>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</si>
  <si>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</si>
  <si>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</si>
  <si>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</si>
  <si>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</si>
  <si>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</si>
  <si>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</si>
  <si>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</si>
  <si>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</si>
  <si>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</si>
  <si>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</si>
  <si>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</si>
  <si>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</si>
  <si>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</si>
  <si>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</si>
  <si>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</si>
  <si>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</si>
  <si>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</si>
  <si>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</si>
  <si>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</si>
  <si>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</si>
  <si>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</si>
  <si>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</si>
  <si>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</si>
  <si>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</si>
  <si>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</si>
  <si>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</si>
  <si>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</si>
  <si>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</si>
  <si>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</si>
  <si>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</si>
  <si>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</si>
  <si>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</si>
  <si>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</si>
  <si>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</si>
  <si>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</si>
  <si>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</si>
  <si>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</si>
  <si>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</si>
  <si>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</si>
  <si>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</si>
  <si>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</si>
  <si>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</si>
  <si>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</si>
  <si>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</si>
  <si>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</si>
  <si>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</si>
  <si>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</si>
  <si>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</si>
  <si>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</si>
  <si>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</si>
  <si>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</si>
  <si>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</si>
  <si>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</si>
  <si>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</si>
  <si>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</si>
  <si>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</si>
  <si>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</si>
  <si>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</si>
  <si>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</si>
  <si>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</si>
  <si>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</si>
  <si>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</si>
  <si>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</si>
  <si>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</si>
  <si>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</si>
  <si>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</si>
  <si>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</si>
  <si>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</si>
  <si>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</si>
  <si>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</si>
  <si>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</si>
  <si>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</si>
  <si>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</si>
  <si>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</si>
  <si>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</si>
  <si>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</si>
  <si>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</si>
  <si>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</si>
  <si>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</si>
  <si>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</si>
  <si>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</si>
  <si>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</si>
  <si>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</si>
  <si>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</si>
  <si>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</si>
  <si>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</si>
  <si>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</si>
  <si>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</si>
  <si>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</si>
  <si>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</si>
  <si>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</si>
  <si>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</si>
  <si>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</si>
  <si>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</si>
  <si>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</si>
  <si>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</si>
  <si>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</si>
  <si>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</si>
  <si>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</si>
  <si>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</si>
  <si>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</si>
  <si>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</si>
  <si>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</si>
  <si>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</si>
  <si>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</si>
  <si>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</si>
  <si>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</si>
  <si>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</si>
  <si>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</si>
  <si>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</si>
  <si>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</si>
  <si>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</si>
  <si>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</si>
  <si>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</si>
  <si>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</si>
  <si>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</si>
  <si>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</si>
  <si>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</si>
  <si>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</si>
  <si>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</si>
  <si>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</si>
  <si>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</si>
  <si>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</si>
  <si>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</si>
  <si>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</si>
  <si>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</si>
  <si>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</si>
  <si>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</si>
  <si>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</si>
  <si>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</si>
  <si>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</si>
  <si>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</si>
  <si>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</si>
  <si>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</si>
  <si>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</si>
  <si>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</si>
  <si>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</si>
  <si>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</si>
  <si>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</si>
  <si>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</si>
  <si>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</si>
  <si>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</si>
  <si>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</si>
  <si>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</si>
  <si>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</si>
  <si>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</si>
  <si>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</si>
  <si>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</si>
  <si>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</si>
  <si>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</si>
  <si>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</si>
  <si>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</si>
  <si>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</si>
  <si>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</si>
  <si>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</si>
  <si>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</si>
  <si>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</si>
  <si>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</si>
  <si>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</si>
  <si>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</si>
  <si>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</si>
  <si>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</si>
  <si>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</si>
  <si>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</si>
  <si>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</si>
  <si>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</si>
  <si>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</si>
  <si>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</si>
  <si>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</si>
  <si>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</si>
  <si>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</si>
  <si>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</si>
  <si>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</si>
  <si>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</si>
  <si>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</si>
  <si>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</si>
  <si>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</si>
  <si>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</si>
  <si>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</si>
  <si>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</si>
  <si>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</si>
  <si>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</si>
  <si>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</si>
  <si>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</si>
  <si>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</si>
  <si>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</si>
  <si>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</si>
  <si>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</si>
  <si>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</si>
  <si>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</si>
  <si>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</si>
  <si>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</si>
  <si>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</si>
  <si>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</si>
  <si>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</si>
  <si>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</si>
  <si>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</si>
  <si>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</si>
  <si>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</si>
  <si>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</si>
  <si>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</si>
  <si>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</si>
  <si>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</si>
  <si>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</si>
  <si>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</si>
  <si>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</si>
  <si>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</si>
  <si>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</si>
  <si>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</si>
  <si>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</si>
  <si>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</si>
  <si>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</si>
  <si>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</si>
  <si>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</si>
  <si>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</si>
  <si>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</si>
  <si>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</si>
  <si>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</si>
  <si>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</si>
  <si>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</si>
  <si>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</si>
  <si>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</si>
  <si>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</si>
  <si>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</si>
  <si>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</si>
  <si>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</si>
  <si>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</si>
  <si>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</si>
  <si>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</si>
  <si>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</si>
  <si>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</si>
  <si>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</si>
  <si>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</si>
  <si>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</si>
  <si>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</si>
  <si>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</si>
  <si>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</si>
  <si>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</si>
  <si>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</si>
  <si>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</si>
  <si>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</si>
  <si>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</si>
  <si>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</si>
  <si>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</si>
  <si>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</si>
  <si>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</si>
  <si>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</si>
  <si>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</si>
  <si>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</si>
  <si>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</si>
  <si>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</si>
  <si>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</si>
  <si>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</si>
  <si>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</si>
  <si>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</si>
  <si>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</si>
  <si>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</si>
  <si>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</si>
  <si>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</si>
  <si>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</si>
  <si>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</si>
  <si>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</si>
  <si>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</si>
  <si>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</si>
  <si>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</si>
  <si>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</si>
  <si>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</si>
  <si>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</si>
  <si>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</si>
  <si>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</si>
  <si>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</si>
  <si>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</si>
  <si>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</si>
  <si>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</si>
  <si>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</si>
  <si>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</si>
  <si>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</si>
  <si>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</si>
  <si>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</si>
  <si>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</si>
  <si>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</si>
  <si>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</si>
  <si>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</si>
  <si>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</si>
  <si>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</si>
  <si>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</si>
  <si>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</si>
  <si>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</si>
  <si>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</si>
  <si>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</si>
  <si>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</si>
  <si>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</si>
  <si>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</si>
  <si>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</si>
  <si>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</si>
  <si>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</si>
  <si>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</si>
  <si>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</si>
  <si>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</si>
  <si>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</si>
  <si>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</si>
  <si>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</si>
  <si>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</si>
  <si>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</si>
  <si>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</si>
  <si>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</si>
  <si>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</si>
  <si>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</si>
  <si>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</si>
  <si>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</si>
  <si>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</si>
  <si>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</si>
  <si>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</si>
  <si>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</si>
  <si>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</si>
  <si>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</si>
  <si>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</si>
  <si>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</si>
  <si>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</si>
  <si>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</si>
  <si>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</si>
  <si>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</si>
  <si>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</si>
  <si>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</si>
  <si>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</si>
  <si>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</si>
  <si>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</si>
  <si>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</si>
  <si>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</si>
  <si>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</si>
  <si>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</si>
  <si>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</si>
  <si>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</si>
  <si>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</si>
  <si>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</si>
  <si>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</si>
  <si>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</si>
  <si>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</si>
  <si>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</si>
  <si>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</si>
  <si>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</si>
  <si>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</si>
  <si>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</si>
  <si>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</si>
  <si>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</si>
  <si>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</si>
  <si>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</si>
  <si>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</si>
  <si>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</si>
  <si>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</si>
  <si>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</si>
  <si>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</si>
  <si>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</si>
  <si>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</si>
  <si>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</si>
  <si>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</si>
  <si>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</si>
  <si>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</si>
  <si>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</si>
  <si>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</si>
  <si>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</si>
  <si>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</si>
  <si>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</si>
  <si>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</si>
  <si>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</si>
  <si>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</si>
  <si>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</si>
  <si>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</si>
  <si>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</si>
  <si>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</si>
  <si>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</si>
  <si>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</si>
  <si>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</si>
  <si>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</si>
  <si>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</si>
  <si>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</si>
  <si>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</si>
  <si>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</si>
  <si>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</si>
  <si>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</si>
  <si>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</si>
  <si>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</si>
  <si>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</si>
  <si>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</si>
  <si>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</si>
  <si>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</si>
  <si>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</si>
  <si>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</si>
  <si>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</si>
  <si>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</si>
  <si>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</si>
  <si>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</si>
  <si>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</si>
  <si>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</si>
  <si>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</si>
  <si>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</si>
  <si>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</si>
  <si>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</si>
  <si>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</si>
  <si>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</si>
  <si>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</si>
  <si>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</si>
  <si>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</si>
  <si>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</si>
  <si>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</si>
  <si>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</si>
  <si>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</si>
  <si>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</si>
  <si>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</si>
  <si>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</si>
  <si>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</si>
  <si>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</si>
  <si>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</si>
  <si>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</si>
  <si>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</si>
  <si>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</si>
  <si>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</si>
  <si>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</si>
  <si>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</si>
  <si>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</si>
  <si>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</si>
  <si>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</si>
  <si>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</si>
  <si>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</si>
  <si>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</si>
  <si>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</si>
  <si>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</si>
  <si>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</si>
  <si>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</si>
  <si>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</si>
  <si>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</si>
  <si>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</si>
  <si>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</si>
  <si>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</si>
  <si>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</si>
  <si>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</si>
  <si>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</si>
  <si>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</si>
  <si>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</si>
  <si>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</si>
  <si>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</si>
  <si>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</si>
  <si>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</si>
  <si>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</si>
  <si>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</si>
  <si>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</si>
  <si>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</si>
  <si>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</si>
  <si>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</si>
  <si>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</si>
  <si>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</si>
  <si>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</si>
  <si>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</si>
  <si>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</si>
  <si>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</si>
  <si>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</si>
  <si>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</si>
  <si>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</si>
  <si>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</si>
  <si>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</si>
  <si>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</si>
  <si>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</si>
  <si>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</si>
  <si>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</si>
  <si>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</si>
  <si>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</si>
  <si>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</si>
  <si>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</si>
  <si>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</si>
  <si>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</si>
  <si>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</si>
  <si>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</si>
  <si>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</si>
  <si>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</si>
  <si>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</si>
  <si>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</si>
  <si>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</si>
  <si>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</si>
  <si>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</si>
  <si>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</si>
  <si>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</si>
  <si>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</si>
  <si>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</si>
  <si>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</si>
  <si>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</si>
  <si>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</si>
  <si>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</si>
  <si>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</si>
  <si>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</si>
  <si>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</si>
  <si>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</si>
  <si>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</si>
  <si>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</si>
  <si>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</si>
  <si>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</si>
  <si>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</si>
  <si>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</si>
  <si>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</si>
  <si>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</si>
  <si>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</si>
  <si>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</si>
  <si>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</si>
  <si>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</si>
  <si>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</si>
  <si>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</si>
  <si>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</si>
  <si>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</si>
  <si>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</si>
  <si>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</si>
  <si>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</si>
  <si>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</si>
  <si>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</si>
  <si>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</si>
  <si>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</si>
  <si>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</si>
  <si>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</si>
  <si>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</si>
  <si>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</si>
  <si>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</si>
  <si>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</si>
  <si>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</si>
  <si>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</si>
  <si>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</si>
  <si>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</si>
  <si>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</si>
  <si>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</si>
  <si>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</si>
  <si>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</si>
  <si>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</si>
  <si>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</si>
  <si>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</si>
  <si>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</si>
  <si>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</si>
  <si>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</si>
  <si>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</si>
  <si>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</si>
  <si>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</si>
  <si>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</si>
  <si>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</si>
  <si>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</si>
  <si>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</si>
  <si>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</si>
  <si>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</si>
  <si>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</si>
  <si>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</si>
  <si>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</si>
  <si>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</si>
  <si>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</si>
  <si>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</si>
  <si>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</si>
  <si>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</si>
  <si>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</si>
  <si>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</si>
  <si>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</si>
  <si>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</si>
  <si>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</si>
  <si>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</si>
  <si>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</si>
  <si>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</si>
  <si>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</si>
  <si>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</si>
  <si>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</si>
  <si>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</si>
  <si>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</si>
  <si>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</si>
  <si>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</si>
  <si>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</si>
  <si>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</si>
  <si>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</si>
  <si>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</si>
  <si>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</si>
  <si>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</si>
  <si>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</si>
  <si>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</si>
  <si>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</si>
  <si>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</si>
  <si>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</si>
  <si>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</si>
  <si>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</si>
  <si>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</si>
  <si>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</si>
  <si>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</si>
  <si>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</si>
  <si>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</si>
  <si>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</si>
  <si>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</si>
  <si>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</si>
  <si>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</si>
  <si>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</si>
  <si>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</si>
  <si>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</si>
  <si>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</si>
  <si>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</si>
  <si>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</si>
  <si>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</si>
  <si>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</si>
  <si>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</si>
  <si>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</si>
  <si>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</si>
  <si>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</si>
  <si>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</si>
  <si>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</si>
  <si>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</si>
  <si>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</si>
  <si>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</si>
  <si>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</si>
  <si>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</si>
  <si>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</si>
  <si>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</si>
  <si>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</si>
  <si>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</si>
  <si>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</si>
  <si>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</si>
  <si>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</si>
  <si>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</si>
  <si>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</si>
  <si>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</si>
  <si>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</si>
  <si>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</si>
  <si>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</si>
  <si>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</si>
  <si>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</si>
  <si>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</si>
  <si>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</si>
  <si>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</si>
  <si>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</si>
  <si>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</si>
  <si>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</si>
  <si>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</si>
  <si>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</si>
  <si>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</si>
  <si>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</si>
  <si>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</si>
  <si>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</si>
  <si>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</si>
  <si>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</si>
  <si>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</si>
  <si>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</si>
  <si>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</si>
  <si>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</si>
  <si>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</si>
  <si>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</si>
  <si>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</si>
  <si>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</si>
  <si>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</si>
  <si>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</si>
  <si>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</si>
  <si>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</si>
  <si>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</si>
  <si>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</si>
  <si>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</si>
  <si>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</si>
  <si>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</si>
  <si>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</si>
  <si>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</si>
  <si>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</si>
  <si>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</si>
  <si>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</si>
  <si>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</si>
  <si>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</si>
  <si>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</si>
  <si>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</si>
  <si>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</si>
  <si>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</si>
  <si>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</si>
  <si>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</si>
  <si>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</si>
  <si>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</si>
  <si>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</si>
  <si>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</si>
  <si>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</si>
  <si>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</si>
  <si>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</si>
  <si>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</si>
  <si>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</si>
  <si>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</si>
  <si>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</si>
  <si>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</si>
  <si>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</si>
  <si>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</si>
  <si>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</si>
  <si>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</si>
  <si>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</si>
  <si>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</si>
  <si>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</si>
  <si>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</si>
  <si>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</si>
  <si>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</si>
  <si>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</si>
  <si>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</si>
  <si>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</si>
  <si>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</si>
  <si>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</si>
  <si>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</si>
  <si>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</si>
  <si>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</si>
  <si>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</si>
  <si>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</si>
  <si>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</si>
  <si>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</si>
  <si>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</si>
  <si>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</si>
  <si>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</si>
  <si>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</si>
  <si>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</si>
  <si>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</si>
  <si>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</si>
  <si>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</si>
  <si>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</si>
  <si>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</si>
  <si>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</si>
  <si>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</si>
  <si>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</si>
  <si>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</si>
  <si>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</si>
  <si>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</si>
  <si>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</si>
  <si>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</si>
  <si>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</si>
  <si>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</si>
  <si>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</si>
  <si>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</si>
  <si>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</si>
  <si>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</si>
  <si>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</si>
  <si>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</si>
  <si>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</si>
  <si>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</si>
  <si>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</si>
  <si>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</si>
  <si>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</si>
  <si>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</si>
  <si>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</si>
  <si>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</si>
  <si>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</si>
  <si>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</si>
  <si>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</si>
  <si>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</si>
  <si>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</si>
  <si>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</si>
  <si>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</si>
  <si>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</si>
  <si>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</si>
  <si>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</si>
  <si>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</si>
  <si>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</si>
  <si>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</si>
  <si>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</si>
  <si>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</si>
  <si>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</si>
  <si>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</si>
  <si>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</si>
  <si>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</si>
  <si>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</si>
  <si>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</si>
  <si>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</si>
  <si>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</si>
  <si>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</si>
  <si>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</si>
  <si>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</si>
  <si>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</si>
  <si>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</si>
  <si>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</si>
  <si>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</si>
  <si>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</si>
  <si>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</si>
  <si>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</si>
  <si>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</si>
  <si>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</si>
  <si>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</si>
  <si>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</si>
  <si>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</si>
  <si>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</si>
  <si>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</si>
  <si>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</si>
  <si>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</si>
  <si>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</si>
  <si>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</si>
  <si>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</si>
  <si>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</si>
  <si>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</si>
  <si>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</si>
  <si>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</si>
  <si>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</si>
  <si>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</si>
  <si>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</si>
  <si>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</si>
  <si>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</si>
  <si>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</si>
  <si>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</si>
  <si>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</si>
  <si>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</si>
  <si>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</si>
  <si>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</si>
  <si>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</si>
  <si>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</si>
  <si>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</si>
  <si>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</si>
  <si>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</si>
  <si>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</si>
  <si>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</si>
  <si>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</si>
  <si>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</si>
  <si>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</si>
  <si>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</si>
  <si>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</si>
  <si>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</si>
  <si>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</si>
  <si>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</si>
  <si>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</si>
  <si>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</si>
  <si>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</si>
  <si>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</si>
  <si>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</si>
  <si>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</si>
  <si>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</si>
  <si>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</si>
  <si>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</si>
  <si>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</si>
  <si>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</si>
  <si>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</si>
  <si>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</si>
  <si>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</si>
  <si>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</si>
  <si>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</si>
  <si>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</si>
  <si>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</si>
  <si>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</si>
  <si>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</si>
  <si>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</si>
  <si>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</si>
  <si>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</si>
  <si>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</si>
  <si>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</si>
  <si>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</si>
  <si>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</si>
  <si>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</si>
  <si>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</si>
  <si>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</si>
  <si>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</si>
  <si>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</si>
  <si>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</si>
  <si>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</si>
  <si>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</si>
  <si>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</si>
  <si>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</si>
  <si>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</si>
  <si>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</si>
  <si>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</si>
  <si>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</si>
  <si>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</si>
  <si>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</si>
  <si>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</si>
  <si>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</si>
  <si>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</si>
  <si>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</si>
  <si>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</si>
  <si>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</si>
  <si>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</si>
  <si>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</si>
  <si>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</si>
  <si>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</si>
  <si>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</si>
  <si>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</si>
  <si>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</si>
  <si>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</si>
  <si>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</si>
  <si>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</si>
  <si>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</si>
  <si>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</si>
  <si>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</si>
  <si>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</si>
  <si>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</si>
  <si>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</si>
  <si>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</si>
  <si>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</si>
  <si>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</si>
  <si>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</si>
  <si>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</si>
  <si>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</si>
  <si>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</si>
  <si>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</si>
  <si>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</si>
  <si>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</si>
  <si>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</si>
  <si>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</si>
  <si>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</si>
  <si>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</si>
  <si>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</si>
  <si>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</si>
  <si>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</si>
  <si>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</si>
  <si>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</si>
  <si>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</si>
  <si>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</si>
  <si>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</si>
  <si>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</si>
  <si>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</si>
  <si>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</si>
  <si>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</si>
  <si>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</si>
  <si>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</si>
  <si>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</si>
  <si>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</si>
  <si>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</si>
  <si>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</si>
  <si>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</si>
  <si>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</si>
  <si>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</si>
  <si>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</si>
  <si>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</si>
  <si>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</si>
  <si>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</si>
  <si>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</si>
  <si>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</si>
  <si>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</si>
  <si>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</si>
  <si>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</si>
  <si>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</si>
  <si>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</si>
  <si>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</si>
  <si>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</si>
  <si>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</si>
  <si>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</si>
  <si>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</si>
  <si>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</si>
  <si>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</si>
  <si>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</si>
  <si>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</si>
  <si>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</si>
  <si>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</si>
  <si>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</si>
  <si>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</si>
  <si>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</si>
  <si>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</si>
  <si>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</si>
  <si>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</si>
  <si>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</si>
  <si>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</si>
  <si>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</si>
  <si>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</si>
  <si>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</si>
  <si>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</si>
  <si>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</si>
  <si>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</si>
  <si>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</si>
  <si>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</si>
  <si>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</si>
  <si>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</si>
  <si>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</si>
  <si>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</si>
  <si>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</si>
  <si>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</si>
  <si>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</si>
  <si>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</si>
  <si>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</si>
  <si>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</si>
  <si>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</si>
  <si>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</si>
  <si>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</si>
  <si>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</si>
  <si>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</si>
  <si>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</si>
  <si>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</si>
  <si>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</si>
  <si>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</si>
  <si>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</si>
  <si>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</si>
  <si>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</si>
  <si>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</si>
  <si>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</si>
  <si>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</si>
  <si>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</si>
  <si>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</si>
  <si>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</si>
  <si>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</si>
  <si>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</si>
  <si>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</si>
  <si>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</si>
  <si>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</si>
  <si>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</si>
  <si>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</si>
  <si>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</si>
  <si>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</si>
  <si>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</si>
  <si>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</si>
  <si>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</si>
  <si>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</si>
  <si>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</si>
  <si>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</si>
  <si>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</si>
  <si>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</si>
  <si>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</si>
  <si>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</si>
  <si>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</si>
  <si>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</si>
  <si>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</si>
  <si>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</si>
  <si>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</si>
  <si>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</si>
  <si>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</si>
  <si>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</si>
  <si>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</si>
  <si>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</si>
  <si>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</si>
  <si>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</si>
  <si>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</si>
  <si>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</si>
  <si>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</si>
  <si>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</si>
  <si>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</si>
  <si>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</si>
  <si>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</si>
  <si>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</si>
  <si>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</si>
  <si>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</si>
  <si>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</si>
  <si>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</si>
  <si>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</si>
  <si>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</si>
  <si>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</si>
  <si>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</si>
  <si>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</si>
  <si>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</si>
  <si>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</si>
  <si>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</si>
  <si>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</si>
  <si>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</si>
  <si>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</si>
  <si>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</si>
  <si>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</si>
  <si>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</si>
  <si>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</si>
  <si>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</si>
  <si>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</si>
  <si>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</si>
  <si>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</si>
  <si>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</si>
  <si>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</si>
  <si>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</si>
  <si>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</si>
  <si>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</si>
  <si>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</si>
  <si>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</si>
  <si>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</si>
  <si>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</si>
  <si>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</si>
  <si>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</si>
  <si>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</si>
  <si>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</si>
  <si>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</si>
  <si>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</si>
  <si>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</si>
  <si>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</si>
  <si>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</si>
  <si>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</si>
  <si>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</si>
  <si>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</si>
  <si>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</si>
  <si>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</si>
  <si>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</si>
  <si>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</si>
  <si>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</si>
  <si>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</si>
  <si>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</si>
  <si>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</si>
  <si>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</si>
  <si>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</si>
  <si>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</si>
  <si>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</si>
  <si>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</si>
  <si>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</si>
  <si>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</si>
  <si>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</si>
  <si>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</si>
  <si>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</si>
  <si>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</si>
  <si>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</si>
  <si>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</si>
  <si>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</si>
  <si>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</si>
  <si>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</si>
  <si>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</si>
  <si>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</si>
  <si>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</si>
  <si>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</si>
  <si>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</si>
  <si>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</si>
  <si>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</si>
  <si>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</si>
  <si>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</si>
  <si>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</si>
  <si>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</si>
  <si>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</si>
  <si>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</si>
  <si>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</si>
  <si>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</si>
  <si>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</si>
  <si>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</si>
  <si>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</si>
  <si>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</si>
  <si>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</si>
  <si>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</si>
  <si>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</si>
  <si>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</si>
  <si>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</si>
  <si>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</si>
  <si>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</si>
  <si>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</si>
  <si>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</si>
  <si>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</si>
  <si>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</si>
  <si>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</si>
  <si>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</si>
  <si>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</si>
  <si>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</si>
  <si>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</si>
  <si>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</si>
  <si>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</si>
  <si>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</si>
  <si>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</si>
  <si>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</si>
  <si>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</si>
  <si>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</si>
  <si>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</si>
  <si>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</si>
  <si>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</si>
  <si>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</si>
  <si>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</si>
  <si>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</si>
  <si>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</si>
  <si>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</si>
  <si>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</si>
  <si>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</si>
  <si>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</si>
  <si>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</si>
  <si>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</si>
  <si>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</si>
  <si>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</si>
  <si>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</si>
  <si>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</si>
  <si>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</si>
  <si>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</si>
  <si>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</si>
  <si>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</si>
  <si>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</si>
  <si>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</si>
  <si>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</si>
  <si>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</si>
  <si>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</si>
  <si>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</si>
  <si>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</si>
  <si>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</si>
  <si>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</si>
  <si>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</si>
  <si>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</si>
  <si>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</si>
  <si>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</si>
  <si>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</si>
  <si>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</si>
  <si>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</si>
  <si>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</si>
  <si>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</si>
  <si>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</si>
  <si>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</si>
  <si>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</si>
  <si>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</si>
  <si>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</si>
  <si>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</si>
  <si>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</si>
  <si>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</si>
  <si>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</si>
  <si>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</si>
  <si>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</si>
  <si>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</si>
  <si>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</si>
  <si>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</si>
  <si>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</si>
  <si>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</si>
  <si>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</si>
  <si>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</si>
  <si>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</si>
  <si>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</si>
  <si>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</si>
  <si>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</si>
  <si>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</si>
  <si>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</si>
  <si>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</si>
  <si>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</si>
  <si>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</si>
  <si>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</si>
  <si>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</si>
  <si>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</si>
  <si>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</si>
  <si>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</si>
  <si>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</si>
  <si>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</si>
  <si>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</si>
  <si>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</si>
  <si>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</si>
  <si>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</si>
  <si>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</si>
  <si>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</si>
  <si>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</si>
  <si>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</si>
  <si>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</si>
  <si>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</si>
  <si>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</si>
  <si>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</si>
  <si>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</si>
  <si>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</si>
  <si>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</si>
  <si>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</si>
  <si>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</si>
  <si>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</si>
  <si>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</si>
  <si>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</si>
  <si>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</si>
  <si>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</si>
  <si>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</si>
  <si>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</si>
  <si>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</si>
  <si>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</si>
  <si>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</si>
  <si>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</si>
  <si>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</si>
  <si>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</si>
  <si>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</si>
  <si>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</si>
  <si>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</si>
  <si>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</si>
  <si>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</si>
  <si>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</si>
  <si>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</si>
  <si>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</si>
  <si>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</si>
  <si>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</si>
  <si>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</si>
  <si>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</si>
  <si>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</si>
  <si>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</si>
  <si>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</si>
  <si>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</si>
  <si>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</si>
  <si>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</si>
  <si>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</si>
  <si>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</si>
  <si>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</si>
  <si>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</si>
  <si>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</si>
  <si>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</si>
  <si>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</si>
  <si>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</si>
  <si>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</si>
  <si>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</si>
  <si>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</si>
  <si>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</si>
  <si>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</si>
  <si>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</si>
  <si>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</si>
  <si>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</si>
  <si>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</si>
  <si>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</si>
  <si>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</si>
  <si>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</si>
  <si>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</si>
  <si>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</si>
  <si>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</si>
  <si>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</si>
  <si>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</si>
  <si>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</si>
  <si>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</si>
  <si>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</si>
  <si>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</si>
  <si>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</si>
  <si>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</si>
  <si>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</si>
  <si>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</si>
  <si>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</si>
  <si>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</si>
  <si>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</si>
  <si>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</si>
  <si>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</si>
  <si>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</si>
  <si>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</si>
  <si>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</si>
  <si>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</si>
  <si>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</si>
  <si>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</si>
  <si>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</si>
  <si>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</si>
  <si>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</si>
  <si>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</si>
  <si>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</si>
  <si>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</si>
  <si>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</si>
  <si>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</si>
  <si>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</si>
  <si>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</si>
  <si>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</si>
  <si>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</si>
  <si>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</si>
  <si>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</si>
  <si>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</si>
  <si>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</si>
  <si>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</si>
  <si>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</si>
  <si>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</si>
  <si>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</si>
  <si>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</si>
  <si>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</si>
  <si>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</si>
  <si>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</si>
  <si>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</si>
  <si>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</si>
  <si>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</si>
  <si>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</si>
  <si>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</si>
  <si>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</si>
  <si>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</si>
  <si>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</si>
  <si>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</si>
  <si>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</si>
  <si>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</si>
  <si>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</si>
  <si>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</si>
  <si>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</si>
  <si>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</si>
  <si>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</si>
  <si>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</si>
  <si>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</si>
  <si>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</si>
  <si>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</si>
  <si>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</si>
  <si>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</si>
  <si>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</si>
  <si>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</si>
  <si>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</si>
  <si>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</si>
  <si>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</si>
  <si>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</si>
  <si>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</si>
  <si>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</si>
  <si>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</si>
  <si>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</si>
  <si>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</si>
  <si>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</si>
  <si>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</si>
  <si>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</si>
  <si>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</si>
  <si>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</si>
  <si>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</si>
  <si>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</si>
  <si>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</si>
  <si>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</si>
  <si>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</si>
  <si>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</si>
  <si>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</si>
  <si>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</si>
  <si>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</si>
  <si>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</si>
  <si>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</si>
  <si>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</si>
  <si>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</si>
  <si>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</si>
  <si>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</si>
  <si>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</si>
  <si>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</si>
  <si>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</si>
  <si>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</si>
  <si>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</si>
  <si>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</si>
  <si>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</si>
  <si>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</si>
  <si>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</si>
  <si>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</si>
  <si>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</si>
  <si>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</si>
  <si>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</si>
  <si>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</si>
  <si>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</si>
  <si>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</si>
  <si>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</si>
  <si>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</si>
  <si>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</si>
  <si>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</si>
  <si>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</si>
  <si>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</si>
  <si>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</si>
  <si>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</si>
  <si>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</si>
  <si>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</si>
  <si>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</si>
  <si>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</si>
  <si>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</si>
  <si>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</si>
  <si>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</si>
  <si>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</si>
  <si>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</si>
  <si>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</si>
  <si>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</si>
  <si>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</si>
  <si>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</si>
  <si>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</si>
  <si>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</si>
  <si>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</si>
  <si>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</si>
  <si>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</si>
  <si>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</si>
  <si>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</si>
  <si>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</si>
  <si>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</si>
  <si>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</si>
  <si>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</si>
  <si>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</si>
  <si>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</si>
  <si>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</si>
  <si>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</si>
  <si>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</si>
  <si>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</si>
  <si>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</si>
  <si>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</si>
  <si>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</si>
  <si>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</si>
  <si>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</si>
  <si>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</si>
  <si>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</si>
  <si>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</si>
  <si>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</si>
  <si>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</si>
  <si>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</si>
  <si>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</si>
  <si>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</si>
  <si>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</si>
  <si>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</si>
  <si>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</si>
  <si>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</si>
  <si>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</si>
  <si>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</si>
  <si>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</si>
  <si>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</si>
  <si>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</si>
  <si>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</si>
  <si>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</si>
  <si>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</si>
  <si>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</si>
  <si>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</si>
  <si>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</si>
  <si>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</si>
  <si>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</si>
  <si>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</si>
  <si>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</si>
  <si>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</si>
  <si>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</si>
  <si>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</si>
  <si>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</si>
  <si>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</si>
  <si>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</si>
  <si>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</si>
  <si>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</si>
  <si>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</si>
  <si>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</si>
  <si>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</si>
  <si>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</si>
  <si>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</si>
  <si>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</si>
  <si>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</si>
  <si>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</si>
  <si>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</si>
  <si>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</si>
  <si>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</si>
  <si>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</si>
  <si>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</si>
  <si>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</si>
  <si>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</si>
  <si>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</si>
  <si>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</si>
  <si>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</si>
  <si>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</si>
  <si>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</si>
  <si>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</si>
  <si>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</si>
  <si>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</si>
  <si>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</si>
  <si>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</si>
  <si>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</si>
  <si>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</si>
  <si>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</si>
  <si>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</si>
  <si>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</si>
  <si>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</si>
  <si>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</si>
  <si>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</si>
  <si>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</si>
  <si>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</si>
  <si>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</si>
  <si>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</si>
  <si>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</si>
  <si>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</si>
  <si>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</si>
  <si>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</si>
  <si>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</si>
  <si>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</si>
  <si>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</si>
  <si>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</si>
  <si>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</si>
  <si>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</si>
  <si>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</si>
  <si>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</si>
  <si>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</si>
  <si>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</si>
  <si>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</si>
  <si>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</si>
  <si>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</si>
  <si>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</si>
  <si>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</si>
  <si>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</si>
  <si>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</si>
  <si>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</si>
  <si>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</si>
  <si>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</si>
  <si>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</si>
  <si>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</si>
  <si>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</si>
  <si>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</si>
  <si>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</si>
  <si>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</si>
  <si>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</si>
  <si>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</si>
  <si>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</si>
  <si>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</si>
  <si>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</si>
  <si>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</si>
  <si>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</si>
  <si>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</si>
  <si>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</si>
  <si>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</si>
  <si>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</si>
  <si>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</si>
  <si>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</si>
  <si>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</si>
  <si>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</si>
  <si>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</si>
  <si>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</si>
  <si>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</si>
  <si>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</si>
  <si>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</si>
  <si>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</si>
  <si>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</si>
  <si>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</si>
  <si>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</si>
  <si>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</si>
  <si>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</si>
  <si>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</si>
  <si>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</si>
  <si>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</si>
  <si>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</si>
  <si>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</si>
  <si>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</si>
  <si>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</si>
  <si>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</si>
  <si>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</si>
  <si>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</si>
  <si>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</si>
  <si>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</si>
  <si>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</si>
  <si>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</si>
  <si>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</si>
  <si>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</si>
  <si>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</si>
  <si>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</si>
  <si>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</si>
  <si>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</si>
  <si>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</si>
  <si>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</si>
  <si>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</si>
  <si>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</si>
  <si>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</si>
  <si>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</si>
  <si>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</si>
  <si>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</si>
  <si>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</si>
  <si>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</si>
  <si>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</si>
  <si>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</si>
  <si>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</si>
  <si>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</si>
  <si>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</si>
  <si>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</si>
  <si>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</si>
  <si>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</si>
  <si>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</si>
  <si>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</si>
  <si>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</si>
  <si>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</si>
  <si>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</si>
  <si>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</si>
  <si>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</si>
  <si>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</si>
  <si>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</si>
  <si>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</si>
  <si>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</si>
  <si>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</si>
  <si>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</si>
  <si>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</si>
  <si>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</si>
  <si>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</si>
  <si>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</si>
  <si>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</si>
  <si>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</si>
  <si>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</si>
  <si>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</si>
  <si>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</si>
  <si>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</si>
  <si>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</si>
  <si>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</si>
  <si>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</si>
  <si>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</si>
  <si>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</si>
  <si>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</si>
  <si>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</si>
  <si>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</si>
  <si>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</si>
  <si>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</si>
  <si>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</si>
  <si>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</si>
  <si>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</si>
  <si>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</si>
  <si>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</si>
  <si>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</si>
  <si>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</si>
  <si>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</si>
  <si>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</si>
  <si>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</si>
  <si>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</si>
  <si>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</si>
  <si>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</si>
  <si>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</si>
  <si>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</si>
  <si>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</si>
  <si>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</si>
  <si>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</si>
  <si>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</si>
  <si>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</si>
  <si>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</si>
  <si>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</si>
  <si>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</si>
  <si>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</si>
  <si>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</si>
  <si>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</si>
  <si>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</si>
  <si>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</si>
  <si>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</si>
  <si>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</si>
  <si>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</si>
  <si>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</si>
  <si>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</si>
  <si>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</si>
  <si>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</si>
  <si>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</si>
  <si>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</si>
  <si>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</si>
  <si>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</si>
  <si>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</si>
  <si>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</si>
  <si>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</si>
  <si>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</si>
  <si>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</si>
  <si>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</si>
  <si>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</si>
  <si>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</si>
  <si>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</si>
  <si>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</si>
  <si>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</si>
  <si>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</si>
  <si>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</si>
  <si>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</si>
  <si>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</si>
  <si>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</si>
  <si>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</si>
  <si>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</si>
  <si>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</si>
  <si>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</si>
  <si>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</si>
  <si>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</si>
  <si>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</si>
  <si>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</si>
  <si>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</si>
  <si>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</si>
  <si>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</si>
  <si>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</si>
  <si>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</si>
  <si>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</si>
  <si>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</si>
  <si>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</si>
  <si>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</si>
  <si>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</si>
  <si>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</si>
  <si>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</si>
  <si>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</si>
  <si>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</si>
  <si>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</si>
  <si>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</si>
  <si>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</si>
  <si>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</si>
  <si>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</si>
  <si>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</si>
  <si>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</si>
  <si>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</si>
  <si>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</si>
  <si>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</si>
  <si>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</si>
  <si>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</si>
  <si>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</si>
  <si>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</si>
  <si>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</si>
  <si>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</si>
  <si>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</si>
  <si>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</si>
  <si>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</si>
  <si>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</si>
  <si>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</si>
  <si>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</si>
  <si>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</si>
  <si>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</si>
  <si>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</si>
  <si>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</si>
  <si>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</si>
  <si>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</si>
  <si>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</si>
  <si>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</si>
  <si>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</si>
  <si>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</si>
  <si>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</si>
  <si>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</si>
  <si>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</si>
  <si>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</si>
  <si>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</si>
  <si>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</si>
  <si>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</si>
  <si>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</si>
  <si>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</si>
  <si>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</si>
  <si>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</si>
  <si>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</si>
  <si>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</si>
  <si>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</si>
  <si>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</si>
  <si>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</si>
  <si>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</si>
  <si>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</si>
  <si>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</si>
  <si>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</si>
  <si>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</si>
  <si>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</si>
  <si>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</si>
  <si>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</si>
  <si>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</si>
  <si>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</si>
  <si>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</si>
  <si>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</si>
  <si>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</si>
  <si>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</si>
  <si>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</si>
  <si>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</si>
  <si>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</si>
  <si>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</si>
  <si>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</si>
  <si>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</si>
  <si>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</si>
  <si>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</si>
  <si>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</si>
  <si>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</si>
  <si>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</si>
  <si>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</si>
  <si>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</si>
  <si>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</si>
  <si>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</si>
  <si>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</si>
  <si>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</si>
  <si>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</si>
  <si>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</si>
  <si>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</si>
  <si>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</si>
  <si>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</si>
  <si>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</si>
  <si>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</si>
  <si>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</si>
  <si>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</si>
  <si>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</si>
  <si>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</si>
  <si>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</si>
  <si>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</si>
  <si>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</si>
  <si>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</si>
  <si>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</si>
  <si>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</si>
  <si>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</si>
  <si>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</si>
  <si>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</si>
  <si>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</si>
  <si>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</si>
  <si>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</si>
  <si>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</si>
  <si>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</si>
  <si>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</si>
  <si>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</si>
  <si>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</si>
  <si>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</si>
  <si>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</si>
  <si>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</si>
  <si>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</si>
  <si>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</si>
  <si>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</si>
  <si>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</si>
  <si>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</si>
  <si>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</si>
  <si>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</si>
  <si>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</si>
  <si>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</si>
  <si>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</si>
  <si>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</si>
  <si>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</si>
  <si>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</si>
  <si>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</si>
  <si>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</si>
  <si>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</si>
  <si>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</si>
  <si>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</si>
  <si>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</si>
  <si>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</si>
  <si>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</si>
  <si>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</si>
  <si>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</si>
  <si>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</si>
  <si>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</si>
  <si>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</si>
  <si>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</si>
  <si>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</si>
  <si>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</si>
  <si>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</si>
  <si>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</si>
  <si>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</si>
  <si>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</si>
  <si>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</si>
  <si>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</si>
  <si>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</si>
  <si>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</si>
  <si>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</si>
  <si>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</si>
  <si>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</si>
  <si>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</si>
  <si>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</si>
  <si>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</si>
  <si>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</si>
  <si>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</si>
  <si>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</si>
  <si>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</si>
  <si>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</si>
  <si>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</si>
  <si>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</si>
  <si>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</si>
  <si>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</si>
  <si>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</si>
  <si>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</si>
  <si>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</si>
  <si>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</si>
  <si>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</si>
  <si>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</si>
  <si>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</si>
  <si>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</si>
  <si>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</si>
  <si>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</si>
  <si>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</si>
  <si>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</si>
  <si>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</si>
  <si>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</si>
  <si>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</si>
  <si>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</si>
  <si>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</si>
  <si>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</si>
  <si>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</si>
  <si>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</si>
  <si>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</si>
  <si>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</si>
  <si>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</si>
  <si>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</si>
  <si>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</si>
  <si>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</si>
  <si>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</si>
  <si>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</si>
  <si>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</si>
  <si>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</si>
  <si>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</si>
  <si>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</si>
  <si>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</si>
  <si>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</si>
  <si>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</si>
  <si>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</si>
  <si>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</si>
  <si>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</si>
  <si>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</si>
  <si>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</si>
  <si>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</si>
  <si>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</si>
  <si>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</si>
  <si>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</si>
  <si>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</si>
  <si>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</si>
  <si>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</si>
  <si>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</si>
  <si>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</si>
  <si>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</si>
  <si>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</si>
  <si>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</si>
  <si>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</si>
  <si>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</si>
  <si>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</si>
  <si>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</si>
  <si>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</si>
  <si>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</si>
  <si>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</si>
  <si>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</si>
  <si>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</si>
  <si>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</si>
  <si>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</si>
  <si>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</si>
  <si>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</si>
  <si>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</si>
  <si>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</si>
  <si>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</si>
  <si>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</si>
  <si>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</si>
  <si>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</si>
  <si>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</si>
  <si>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</si>
  <si>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</si>
  <si>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</si>
  <si>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</si>
  <si>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</si>
  <si>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</si>
  <si>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</si>
  <si>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</si>
  <si>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</si>
  <si>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</si>
  <si>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</si>
  <si>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</si>
  <si>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</si>
  <si>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</si>
  <si>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</si>
  <si>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</si>
  <si>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</si>
  <si>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</si>
  <si>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</si>
  <si>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</si>
  <si>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</si>
  <si>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</si>
  <si>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</si>
  <si>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</si>
  <si>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</si>
  <si>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</si>
  <si>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</si>
  <si>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</si>
  <si>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</si>
  <si>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</si>
  <si>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</si>
  <si>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</si>
  <si>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</si>
  <si>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</si>
  <si>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</si>
  <si>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</si>
  <si>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</si>
  <si>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</si>
  <si>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</si>
  <si>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</si>
  <si>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</si>
  <si>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</si>
  <si>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</si>
  <si>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</si>
  <si>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</si>
  <si>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</si>
  <si>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</si>
  <si>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</si>
  <si>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</si>
  <si>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</si>
  <si>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</si>
  <si>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</si>
  <si>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</si>
  <si>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</si>
  <si>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</si>
  <si>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</si>
  <si>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</si>
  <si>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</si>
  <si>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</si>
  <si>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</si>
  <si>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</si>
  <si>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</si>
  <si>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</si>
  <si>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</si>
  <si>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</si>
  <si>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</si>
  <si>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</si>
  <si>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</si>
  <si>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</si>
  <si>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</si>
  <si>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</si>
  <si>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</si>
  <si>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</si>
  <si>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</si>
  <si>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</si>
  <si>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</si>
  <si>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</si>
  <si>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</si>
  <si>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</si>
  <si>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</si>
  <si>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</si>
  <si>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</si>
  <si>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</si>
  <si>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</si>
  <si>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</si>
  <si>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</si>
  <si>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</si>
  <si>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</si>
  <si>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</si>
  <si>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</si>
  <si>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</si>
  <si>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</si>
  <si>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</si>
  <si>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</si>
  <si>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</si>
  <si>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</si>
  <si>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</si>
  <si>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</si>
  <si>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</si>
  <si>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</si>
  <si>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</si>
  <si>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</si>
  <si>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</si>
  <si>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</si>
  <si>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</si>
  <si>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</si>
  <si>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</si>
  <si>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</si>
  <si>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</si>
  <si>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</si>
  <si>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</si>
  <si>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</si>
  <si>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</si>
  <si>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</si>
  <si>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</si>
  <si>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</si>
  <si>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</si>
  <si>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</si>
  <si>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</si>
  <si>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</si>
  <si>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</si>
  <si>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</si>
  <si>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</si>
  <si>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</si>
  <si>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</si>
  <si>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</si>
  <si>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</si>
  <si>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</si>
  <si>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</si>
  <si>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</si>
  <si>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</si>
  <si>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</si>
  <si>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</si>
  <si>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</si>
  <si>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</si>
  <si>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</si>
  <si>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</si>
  <si>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</si>
  <si>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</si>
  <si>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</si>
  <si>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</si>
  <si>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</si>
  <si>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</si>
  <si>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</si>
  <si>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</si>
  <si>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</si>
  <si>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</si>
  <si>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</si>
  <si>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</si>
  <si>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</si>
  <si>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</si>
  <si>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</si>
  <si>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</si>
  <si>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</si>
  <si>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</si>
  <si>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</si>
  <si>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</si>
  <si>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</si>
  <si>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</si>
  <si>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</si>
  <si>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</si>
  <si>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</si>
  <si>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</si>
  <si>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</si>
  <si>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</si>
  <si>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</si>
  <si>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</si>
  <si>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</si>
  <si>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</si>
  <si>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</si>
  <si>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</si>
  <si>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</si>
  <si>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</si>
  <si>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</si>
  <si>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</si>
  <si>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</si>
  <si>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</si>
  <si>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</si>
  <si>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</si>
  <si>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</si>
  <si>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</si>
  <si>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</si>
  <si>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</si>
  <si>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</si>
  <si>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</si>
  <si>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</si>
  <si>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</si>
  <si>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</si>
  <si>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</si>
  <si>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</si>
  <si>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</si>
  <si>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</si>
  <si>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</si>
  <si>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</si>
  <si>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</si>
  <si>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</si>
  <si>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</si>
  <si>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</si>
  <si>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</si>
  <si>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</si>
  <si>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</si>
  <si>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</si>
  <si>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</si>
  <si>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</si>
  <si>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</si>
  <si>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</si>
  <si>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</si>
  <si>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</si>
  <si>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</si>
  <si>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</si>
  <si>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</si>
  <si>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</si>
  <si>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</si>
  <si>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</si>
  <si>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</si>
  <si>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</si>
  <si>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</si>
  <si>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</si>
  <si>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</si>
  <si>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</si>
  <si>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</si>
  <si>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</si>
  <si>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</si>
  <si>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</si>
  <si>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</si>
  <si>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</si>
  <si>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</si>
  <si>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</si>
  <si>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</si>
  <si>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</si>
  <si>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</si>
  <si>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</si>
  <si>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</si>
  <si>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</si>
  <si>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</si>
  <si>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</si>
  <si>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</si>
  <si>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</si>
  <si>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</si>
  <si>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</si>
  <si>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</si>
  <si>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</si>
  <si>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</si>
  <si>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</si>
  <si>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</si>
  <si>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</si>
  <si>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</si>
  <si>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</si>
  <si>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</si>
  <si>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</si>
  <si>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</si>
  <si>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</si>
  <si>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</si>
  <si>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</si>
  <si>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</si>
  <si>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</si>
  <si>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</si>
  <si>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</si>
  <si>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</si>
  <si>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</si>
  <si>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</si>
  <si>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</si>
  <si>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</si>
  <si>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</si>
  <si>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</si>
  <si>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</si>
  <si>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</si>
  <si>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</si>
  <si>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</si>
  <si>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</si>
  <si>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</si>
  <si>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</si>
  <si>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</si>
  <si>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</si>
  <si>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</si>
  <si>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</si>
  <si>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</si>
  <si>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</si>
  <si>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</si>
  <si>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</si>
  <si>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</si>
  <si>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</si>
  <si>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</si>
  <si>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</si>
  <si>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</si>
  <si>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</si>
  <si>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</si>
  <si>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</si>
  <si>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</si>
  <si>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</si>
  <si>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</si>
  <si>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</si>
  <si>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</si>
  <si>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</si>
  <si>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</si>
  <si>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</si>
  <si>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</si>
  <si>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</si>
  <si>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</si>
  <si>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</si>
  <si>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</si>
  <si>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</si>
  <si>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</si>
  <si>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</si>
  <si>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</si>
  <si>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</si>
  <si>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</si>
  <si>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</si>
  <si>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</si>
  <si>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</si>
  <si>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</si>
  <si>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</si>
  <si>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</si>
  <si>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</si>
  <si>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</si>
  <si>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</si>
  <si>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</si>
  <si>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</si>
  <si>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</si>
  <si>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</si>
  <si>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</si>
  <si>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</si>
  <si>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</si>
  <si>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</si>
  <si>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</si>
  <si>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</si>
  <si>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</si>
  <si>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</si>
  <si>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</si>
  <si>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</si>
  <si>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</si>
  <si>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</si>
  <si>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</si>
  <si>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</si>
  <si>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</si>
  <si>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</si>
  <si>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</si>
  <si>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</si>
  <si>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</si>
  <si>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</si>
  <si>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</si>
  <si>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</si>
  <si>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</si>
  <si>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</si>
  <si>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</si>
  <si>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</si>
  <si>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</si>
  <si>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</si>
  <si>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</si>
  <si>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</si>
  <si>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</si>
  <si>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</si>
  <si>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</si>
  <si>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</si>
  <si>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</si>
  <si>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</si>
  <si>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</si>
  <si>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</si>
  <si>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</si>
  <si>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</si>
  <si>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</si>
  <si>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</si>
  <si>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</si>
  <si>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</si>
  <si>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</si>
  <si>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</si>
  <si>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</si>
  <si>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</si>
  <si>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</si>
  <si>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</si>
  <si>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</si>
  <si>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</si>
  <si>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</si>
  <si>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</si>
  <si>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</si>
  <si>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</si>
  <si>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</si>
  <si>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</si>
  <si>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</si>
  <si>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</si>
  <si>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</si>
  <si>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</si>
  <si>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</si>
  <si>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</si>
  <si>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</si>
  <si>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</si>
  <si>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</si>
  <si>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</si>
  <si>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</si>
  <si>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</si>
  <si>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</si>
  <si>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</si>
  <si>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</si>
  <si>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</si>
  <si>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</si>
  <si>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</si>
  <si>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</si>
  <si>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</si>
  <si>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</si>
  <si>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</si>
  <si>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</si>
  <si>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</si>
  <si>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</si>
  <si>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</si>
  <si>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</si>
  <si>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</si>
  <si>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</si>
  <si>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</si>
  <si>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</si>
  <si>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</si>
  <si>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</si>
  <si>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</si>
  <si>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</si>
  <si>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</si>
  <si>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</si>
  <si>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</si>
  <si>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</si>
  <si>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</si>
  <si>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</si>
  <si>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</si>
  <si>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</si>
  <si>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</si>
  <si>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</si>
  <si>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</si>
  <si>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</si>
  <si>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</si>
  <si>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</si>
  <si>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</si>
  <si>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</si>
  <si>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</si>
  <si>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</si>
  <si>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</si>
  <si>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</si>
  <si>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</si>
  <si>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</si>
  <si>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</si>
  <si>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</si>
  <si>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</si>
  <si>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</si>
  <si>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</si>
  <si>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</si>
  <si>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</si>
  <si>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</si>
  <si>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</si>
  <si>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</si>
  <si>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</si>
  <si>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</si>
  <si>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</si>
  <si>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</si>
  <si>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</si>
  <si>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</si>
  <si>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</si>
  <si>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</si>
  <si>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</si>
  <si>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</si>
  <si>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</si>
  <si>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</si>
  <si>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</si>
  <si>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</si>
  <si>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</si>
  <si>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</si>
  <si>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</si>
  <si>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</si>
  <si>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</si>
  <si>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</si>
  <si>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</si>
  <si>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</si>
  <si>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</si>
  <si>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</si>
  <si>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</si>
  <si>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</si>
  <si>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</si>
  <si>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</si>
  <si>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</si>
  <si>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</si>
  <si>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</si>
  <si>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</si>
  <si>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</si>
  <si>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</si>
  <si>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</si>
  <si>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</si>
  <si>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</si>
  <si>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</si>
  <si>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</si>
  <si>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</si>
  <si>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</si>
  <si>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</si>
  <si>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</si>
  <si>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</si>
  <si>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</si>
  <si>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</si>
  <si>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</si>
  <si>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</si>
  <si>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</si>
  <si>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</si>
  <si>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</si>
  <si>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</si>
  <si>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</si>
  <si>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</si>
  <si>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</si>
  <si>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</si>
  <si>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</si>
  <si>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</si>
  <si>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</si>
  <si>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</si>
  <si>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</si>
  <si>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</si>
  <si>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</si>
  <si>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</si>
  <si>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</si>
  <si>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</si>
  <si>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</si>
  <si>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</si>
  <si>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</si>
  <si>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</si>
  <si>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</si>
  <si>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</si>
  <si>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</si>
  <si>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</si>
  <si>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</si>
  <si>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</si>
  <si>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</si>
  <si>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</si>
  <si>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</si>
  <si>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</si>
  <si>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</si>
  <si>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</si>
  <si>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</si>
  <si>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</si>
  <si>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</si>
  <si>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</si>
  <si>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</si>
  <si>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</si>
  <si>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</si>
  <si>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</si>
  <si>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</si>
  <si>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</si>
  <si>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</si>
  <si>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</si>
  <si>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</si>
  <si>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</si>
  <si>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</si>
  <si>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</si>
  <si>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</si>
  <si>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</si>
  <si>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</si>
  <si>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</si>
  <si>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</si>
  <si>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</si>
  <si>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</si>
  <si>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</si>
  <si>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</si>
  <si>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</si>
  <si>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</si>
  <si>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</si>
  <si>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</si>
  <si>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</si>
  <si>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</si>
  <si>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</si>
  <si>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</si>
  <si>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</si>
  <si>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</si>
  <si>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</si>
  <si>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</si>
  <si>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</si>
  <si>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</si>
  <si>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</si>
  <si>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</si>
  <si>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</si>
  <si>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</si>
  <si>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</si>
  <si>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</si>
  <si>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</si>
  <si>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</si>
  <si>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</si>
  <si>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</si>
  <si>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</si>
  <si>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</si>
  <si>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</si>
  <si>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</si>
  <si>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</si>
  <si>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</si>
  <si>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</si>
  <si>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</si>
  <si>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</si>
  <si>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</si>
  <si>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</si>
  <si>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</si>
  <si>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</si>
  <si>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</si>
  <si>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</si>
  <si>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</si>
  <si>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</si>
  <si>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</si>
  <si>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</si>
  <si>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</si>
  <si>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</si>
  <si>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</si>
  <si>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</si>
  <si>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</si>
  <si>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</si>
  <si>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</si>
  <si>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</si>
  <si>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</si>
  <si>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</si>
  <si>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</si>
  <si>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</si>
  <si>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</si>
  <si>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</si>
  <si>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</si>
  <si>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</si>
  <si>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</si>
  <si>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</si>
  <si>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</si>
  <si>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</si>
  <si>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</si>
  <si>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</si>
  <si>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</si>
  <si>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</si>
  <si>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</si>
  <si>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</si>
  <si>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</si>
  <si>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</si>
  <si>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</si>
  <si>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</si>
  <si>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</si>
  <si>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</si>
  <si>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</si>
  <si>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</si>
  <si>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</si>
  <si>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</si>
  <si>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</si>
  <si>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</si>
  <si>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</si>
  <si>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</si>
  <si>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</si>
  <si>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</si>
  <si>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</si>
  <si>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</si>
  <si>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</si>
  <si>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</si>
  <si>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</si>
  <si>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</si>
  <si>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</si>
  <si>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</si>
  <si>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</si>
  <si>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</si>
  <si>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</si>
  <si>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</si>
  <si>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</si>
  <si>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</si>
  <si>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</si>
  <si>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</si>
  <si>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</si>
  <si>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</si>
  <si>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</si>
  <si>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</si>
  <si>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</si>
  <si>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</si>
  <si>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</si>
  <si>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</si>
  <si>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</si>
  <si>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</si>
  <si>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</si>
  <si>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</si>
  <si>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</si>
  <si>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</si>
  <si>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</si>
  <si>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</si>
  <si>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</si>
  <si>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</si>
  <si>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</si>
  <si>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</si>
  <si>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</si>
  <si>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</si>
  <si>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</si>
  <si>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</si>
  <si>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</si>
  <si>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</si>
  <si>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</si>
  <si>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</si>
  <si>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</si>
  <si>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</si>
  <si>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</si>
  <si>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</si>
  <si>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</si>
  <si>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</si>
  <si>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</si>
  <si>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</si>
  <si>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</si>
  <si>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</si>
  <si>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</si>
  <si>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</si>
  <si>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</si>
  <si>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</si>
  <si>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</si>
  <si>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</si>
  <si>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</si>
  <si>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</si>
  <si>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</si>
  <si>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</si>
  <si>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</si>
  <si>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</si>
  <si>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</si>
  <si>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</si>
  <si>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</si>
  <si>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</si>
  <si>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</si>
  <si>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</si>
  <si>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</si>
  <si>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</si>
  <si>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</si>
  <si>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</si>
  <si>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</si>
  <si>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</si>
  <si>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</si>
  <si>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</si>
  <si>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</si>
  <si>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</si>
  <si>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</si>
  <si>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</si>
  <si>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</si>
  <si>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</si>
  <si>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</si>
  <si>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</si>
  <si>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</si>
  <si>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</si>
  <si>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</si>
  <si>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</si>
  <si>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</si>
  <si>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</si>
  <si>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</si>
  <si>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</si>
  <si>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</si>
  <si>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</si>
  <si>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</si>
  <si>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</si>
  <si>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</si>
  <si>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</si>
  <si>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</si>
  <si>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</si>
  <si>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</si>
  <si>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</si>
  <si>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</si>
  <si>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</si>
  <si>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</si>
  <si>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</si>
  <si>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</si>
  <si>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</si>
  <si>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</si>
  <si>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</si>
  <si>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</si>
  <si>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</si>
  <si>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</si>
  <si>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</si>
  <si>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</si>
  <si>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</si>
  <si>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</si>
  <si>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</si>
  <si>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</si>
  <si>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</si>
  <si>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</si>
  <si>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</si>
  <si>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</si>
  <si>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</si>
  <si>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</si>
  <si>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</si>
  <si>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</si>
  <si>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</si>
  <si>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</si>
  <si>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</si>
  <si>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</si>
  <si>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</si>
  <si>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</si>
  <si>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</si>
  <si>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</si>
  <si>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</si>
  <si>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</si>
  <si>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</si>
  <si>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</si>
  <si>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</si>
  <si>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</si>
  <si>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</si>
  <si>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</si>
  <si>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</si>
  <si>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</si>
  <si>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</si>
  <si>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</si>
  <si>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</si>
  <si>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</si>
  <si>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</si>
  <si>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</si>
  <si>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</si>
  <si>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</si>
  <si>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</si>
  <si>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</si>
  <si>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</si>
  <si>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</si>
  <si>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</si>
  <si>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</si>
  <si>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</si>
  <si>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</si>
  <si>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</si>
  <si>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</si>
  <si>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</si>
  <si>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</si>
  <si>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</si>
  <si>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</si>
  <si>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</si>
  <si>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</si>
  <si>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</si>
  <si>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</si>
  <si>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</si>
  <si>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</si>
  <si>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</si>
  <si>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</si>
  <si>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</si>
  <si>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</si>
  <si>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</si>
  <si>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</si>
  <si>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</si>
  <si>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</si>
  <si>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</si>
  <si>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</si>
  <si>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</si>
  <si>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</si>
  <si>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</si>
  <si>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</si>
  <si>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</si>
  <si>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</si>
  <si>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</si>
  <si>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</si>
  <si>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</si>
  <si>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</si>
  <si>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</si>
  <si>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</si>
  <si>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</si>
  <si>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</si>
  <si>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</si>
  <si>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</si>
  <si>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</si>
  <si>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</si>
  <si>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</si>
  <si>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</si>
  <si>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</si>
  <si>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</si>
  <si>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</si>
  <si>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</si>
  <si>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</si>
  <si>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</si>
  <si>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</si>
  <si>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</si>
  <si>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</si>
  <si>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</si>
  <si>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</si>
  <si>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</si>
  <si>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</si>
  <si>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</si>
  <si>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</si>
  <si>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</si>
  <si>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</si>
  <si>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</si>
  <si>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</si>
  <si>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</si>
  <si>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</si>
  <si>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</si>
  <si>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</si>
  <si>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</si>
  <si>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</si>
  <si>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</si>
  <si>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</si>
  <si>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</si>
  <si>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</si>
  <si>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</si>
  <si>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</si>
  <si>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</si>
  <si>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</si>
  <si>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</si>
  <si>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</si>
  <si>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</si>
  <si>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</si>
  <si>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</si>
  <si>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</si>
  <si>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</si>
  <si>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</si>
  <si>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</si>
  <si>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</si>
  <si>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</si>
  <si>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</si>
  <si>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</si>
  <si>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</si>
  <si>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</si>
  <si>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</si>
  <si>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</si>
  <si>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</si>
  <si>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</si>
  <si>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</si>
  <si>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</si>
  <si>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</si>
  <si>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</si>
  <si>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</si>
  <si>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</si>
  <si>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</si>
  <si>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</si>
  <si>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</si>
  <si>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</si>
  <si>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</si>
  <si>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</si>
  <si>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</si>
  <si>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</si>
  <si>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</si>
  <si>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</si>
  <si>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</si>
  <si>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</si>
  <si>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</si>
  <si>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</si>
  <si>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</si>
  <si>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</si>
  <si>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</si>
  <si>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</si>
  <si>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</si>
  <si>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</si>
  <si>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</si>
  <si>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</si>
  <si>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</si>
  <si>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</si>
  <si>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</si>
  <si>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</si>
  <si>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</si>
  <si>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</si>
  <si>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</si>
  <si>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</si>
  <si>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</si>
  <si>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</si>
  <si>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</si>
  <si>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</si>
  <si>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</si>
  <si>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</si>
  <si>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</si>
  <si>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</si>
  <si>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</si>
  <si>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</si>
  <si>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</si>
  <si>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</si>
  <si>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</si>
  <si>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</si>
  <si>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</si>
  <si>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</si>
  <si>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</si>
  <si>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</si>
  <si>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</si>
  <si>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</si>
  <si>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</si>
  <si>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</si>
  <si>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</si>
  <si>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</si>
  <si>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</si>
  <si>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</si>
  <si>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</si>
  <si>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</si>
  <si>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</si>
  <si>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</si>
  <si>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</si>
  <si>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</si>
  <si>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</si>
  <si>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</si>
  <si>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</si>
  <si>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</si>
  <si>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</si>
  <si>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</si>
  <si>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</si>
  <si>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</si>
  <si>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</si>
  <si>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</si>
  <si>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</si>
  <si>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</si>
  <si>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</si>
  <si>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</si>
  <si>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</si>
  <si>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</si>
  <si>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</si>
  <si>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</si>
  <si>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</si>
  <si>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</si>
  <si>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</si>
  <si>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</si>
  <si>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</si>
  <si>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</si>
  <si>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</si>
  <si>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</si>
  <si>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</si>
  <si>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</si>
  <si>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</si>
  <si>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</si>
  <si>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</si>
  <si>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</si>
  <si>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</si>
  <si>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</si>
  <si>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</si>
  <si>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</si>
  <si>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</si>
  <si>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</si>
  <si>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</si>
  <si>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</si>
  <si>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</si>
  <si>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</si>
  <si>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</si>
  <si>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</si>
  <si>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</si>
  <si>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</si>
  <si>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</si>
  <si>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</si>
  <si>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</si>
  <si>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</si>
  <si>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</si>
  <si>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</si>
  <si>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</si>
  <si>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</si>
  <si>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</si>
  <si>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</si>
  <si>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</si>
  <si>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</si>
  <si>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</si>
  <si>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</si>
  <si>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</si>
  <si>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</si>
  <si>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</si>
  <si>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</si>
  <si>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</si>
  <si>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</si>
  <si>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</si>
  <si>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</si>
  <si>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</si>
  <si>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</si>
  <si>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</si>
  <si>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</si>
  <si>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</si>
  <si>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</si>
  <si>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</si>
  <si>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</si>
  <si>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</si>
  <si>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</si>
  <si>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</si>
  <si>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</si>
  <si>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</si>
  <si>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</si>
  <si>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</si>
  <si>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</si>
  <si>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</si>
  <si>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</si>
  <si>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</si>
  <si>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</si>
  <si>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</si>
  <si>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</si>
  <si>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</si>
  <si>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</si>
  <si>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</si>
  <si>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</si>
  <si>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</si>
  <si>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</si>
  <si>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</si>
  <si>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</si>
  <si>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</si>
  <si>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</si>
  <si>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</si>
  <si>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</si>
  <si>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</si>
  <si>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</si>
  <si>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</si>
  <si>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</si>
  <si>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</si>
  <si>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</si>
  <si>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</si>
  <si>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</si>
  <si>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</si>
  <si>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</si>
  <si>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</si>
  <si>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</si>
  <si>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</si>
  <si>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</si>
  <si>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</si>
  <si>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</si>
  <si>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</si>
  <si>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</si>
  <si>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</si>
  <si>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</si>
  <si>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</si>
  <si>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</si>
  <si>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</si>
  <si>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</si>
  <si>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</si>
  <si>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</si>
  <si>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</si>
  <si>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</si>
  <si>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</si>
  <si>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</si>
  <si>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</si>
  <si>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</si>
  <si>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</si>
  <si>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</si>
  <si>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</si>
  <si>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</si>
  <si>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</si>
  <si>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</si>
  <si>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</si>
  <si>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</si>
  <si>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</si>
  <si>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</si>
  <si>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</si>
  <si>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</si>
  <si>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</si>
  <si>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</si>
  <si>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</si>
  <si>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</si>
  <si>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</si>
  <si>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</si>
  <si>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</si>
  <si>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</si>
  <si>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</si>
  <si>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</si>
  <si>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</si>
  <si>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</si>
  <si>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</si>
  <si>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</si>
  <si>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</si>
  <si>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</si>
  <si>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</si>
  <si>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</si>
  <si>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</si>
  <si>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</si>
  <si>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</si>
  <si>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</si>
  <si>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</si>
  <si>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</si>
  <si>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</si>
  <si>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</si>
  <si>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</si>
  <si>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</si>
  <si>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</si>
  <si>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</si>
  <si>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</si>
  <si>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</si>
  <si>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</si>
  <si>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</si>
  <si>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</si>
  <si>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</si>
  <si>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</si>
  <si>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</si>
  <si>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</si>
  <si>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</si>
  <si>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</si>
  <si>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</si>
  <si>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</si>
  <si>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</si>
  <si>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</si>
  <si>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</si>
  <si>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</si>
  <si>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</si>
  <si>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</si>
  <si>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</si>
  <si>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</si>
  <si>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</si>
  <si>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</si>
  <si>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</si>
  <si>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</si>
  <si>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</si>
  <si>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</si>
  <si>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</si>
  <si>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</si>
  <si>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</si>
  <si>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</si>
  <si>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</si>
  <si>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</si>
  <si>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</si>
  <si>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</si>
  <si>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</si>
  <si>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</si>
  <si>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</si>
  <si>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</si>
  <si>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</si>
  <si>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</si>
  <si>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</si>
  <si>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</si>
  <si>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</si>
  <si>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</si>
  <si>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</si>
  <si>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</si>
  <si>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</si>
  <si>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</si>
  <si>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</si>
  <si>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</si>
  <si>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</si>
  <si>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</si>
  <si>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</si>
  <si>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</si>
  <si>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</si>
  <si>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</si>
  <si>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</si>
  <si>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</si>
  <si>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</si>
  <si>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</si>
  <si>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</si>
  <si>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</si>
  <si>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</si>
  <si>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</si>
  <si>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</si>
  <si>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</si>
  <si>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</si>
  <si>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</si>
  <si>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</si>
  <si>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</si>
  <si>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</si>
  <si>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</si>
  <si>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</si>
  <si>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</si>
  <si>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</si>
  <si>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</si>
  <si>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</si>
  <si>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</si>
  <si>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</si>
  <si>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</si>
  <si>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</si>
  <si>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</si>
  <si>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</si>
  <si>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</si>
  <si>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</si>
  <si>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</si>
  <si>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</si>
  <si>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</si>
  <si>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</si>
  <si>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</si>
  <si>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</si>
  <si>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</si>
  <si>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</si>
  <si>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</si>
  <si>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</si>
  <si>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</si>
  <si>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</si>
  <si>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</si>
  <si>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</si>
  <si>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</si>
  <si>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</si>
  <si>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</si>
  <si>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</si>
  <si>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</si>
  <si>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</si>
  <si>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</si>
  <si>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</si>
  <si>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</si>
  <si>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</si>
  <si>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</si>
  <si>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</si>
  <si>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</si>
  <si>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</si>
  <si>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</si>
  <si>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</si>
  <si>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</si>
  <si>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</si>
  <si>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</si>
  <si>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</si>
  <si>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</si>
  <si>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</si>
  <si>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</si>
  <si>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</si>
  <si>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</si>
  <si>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</si>
  <si>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</si>
  <si>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</si>
  <si>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</si>
  <si>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</si>
  <si>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</si>
  <si>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</si>
  <si>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</si>
  <si>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</si>
  <si>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</si>
  <si>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</si>
  <si>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</si>
  <si>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</si>
  <si>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</si>
  <si>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</si>
  <si>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</si>
  <si>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</si>
  <si>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</si>
  <si>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</si>
  <si>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</si>
  <si>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</si>
  <si>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</si>
  <si>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</si>
  <si>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</si>
  <si>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</si>
  <si>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</si>
  <si>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</si>
  <si>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</si>
  <si>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</si>
  <si>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</si>
  <si>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</si>
  <si>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</si>
  <si>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</si>
  <si>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</si>
  <si>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</si>
  <si>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</si>
  <si>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</si>
  <si>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</si>
  <si>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</si>
  <si>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</si>
  <si>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</si>
  <si>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</si>
  <si>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</si>
  <si>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</si>
  <si>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</si>
  <si>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</si>
  <si>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</si>
  <si>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</si>
  <si>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</si>
  <si>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</si>
  <si>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</si>
  <si>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</si>
  <si>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</si>
  <si>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</si>
  <si>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</si>
  <si>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</si>
  <si>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</si>
  <si>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</si>
  <si>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</si>
  <si>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</si>
  <si>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</si>
  <si>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</si>
  <si>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</si>
  <si>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</si>
  <si>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</si>
  <si>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</si>
  <si>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</si>
  <si>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</si>
  <si>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</si>
  <si>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</si>
  <si>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</si>
  <si>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</si>
  <si>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</si>
  <si>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</si>
  <si>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</si>
  <si>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</si>
  <si>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</si>
  <si>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</si>
  <si>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</si>
  <si>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</si>
  <si>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</si>
  <si>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</si>
  <si>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</si>
  <si>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</si>
  <si>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</si>
  <si>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</si>
  <si>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</si>
  <si>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</si>
  <si>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</si>
  <si>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</si>
  <si>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</si>
  <si>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</si>
  <si>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</si>
  <si>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</si>
  <si>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</si>
  <si>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</si>
  <si>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</si>
  <si>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</si>
  <si>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</si>
  <si>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</si>
  <si>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</si>
  <si>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</si>
  <si>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</si>
  <si>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</si>
  <si>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</si>
  <si>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</si>
  <si>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</si>
  <si>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</si>
  <si>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</si>
  <si>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</si>
  <si>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</si>
  <si>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</si>
  <si>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</si>
  <si>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</si>
  <si>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</si>
  <si>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</si>
  <si>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</si>
  <si>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</si>
  <si>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</si>
  <si>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</si>
  <si>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</si>
  <si>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</si>
  <si>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</si>
  <si>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</si>
  <si>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</si>
  <si>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</si>
  <si>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</si>
  <si>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</si>
  <si>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</si>
  <si>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</si>
  <si>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</si>
  <si>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</si>
  <si>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</si>
  <si>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</si>
  <si>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</si>
  <si>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</si>
  <si>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</si>
  <si>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</si>
  <si>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</si>
  <si>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</si>
  <si>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</si>
  <si>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</si>
  <si>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</si>
  <si>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</si>
  <si>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</si>
  <si>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</si>
  <si>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</si>
  <si>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</si>
  <si>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</si>
  <si>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</si>
  <si>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</si>
  <si>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</si>
  <si>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</si>
  <si>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</si>
  <si>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</si>
  <si>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</si>
  <si>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</si>
  <si>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</si>
  <si>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</si>
  <si>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</si>
  <si>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</si>
  <si>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</si>
  <si>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</si>
  <si>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</si>
  <si>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</si>
  <si>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</si>
  <si>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</si>
  <si>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</si>
  <si>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</si>
  <si>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</si>
  <si>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</si>
  <si>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</si>
  <si>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</si>
  <si>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</si>
  <si>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</si>
  <si>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</si>
  <si>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</si>
  <si>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</si>
  <si>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</si>
  <si>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</si>
  <si>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</si>
  <si>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</si>
  <si>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</si>
  <si>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</si>
  <si>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</si>
  <si>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</si>
  <si>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</si>
  <si>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</si>
  <si>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</si>
  <si>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</si>
  <si>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</si>
  <si>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</si>
  <si>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</si>
  <si>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</si>
  <si>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</si>
  <si>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</si>
  <si>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</si>
  <si>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</si>
  <si>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</si>
  <si>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</si>
  <si>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</si>
  <si>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</si>
  <si>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</si>
  <si>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</si>
  <si>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</si>
  <si>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</si>
  <si>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</si>
  <si>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</si>
  <si>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</si>
  <si>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</si>
  <si>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</si>
  <si>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</si>
  <si>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</si>
  <si>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</si>
  <si>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</si>
  <si>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</si>
  <si>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</si>
  <si>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</si>
  <si>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</si>
  <si>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</si>
  <si>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</si>
  <si>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</si>
  <si>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</si>
  <si>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</si>
  <si>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</si>
  <si>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</si>
  <si>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</si>
  <si>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</si>
  <si>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</si>
  <si>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</si>
  <si>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</si>
  <si>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</si>
  <si>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</si>
  <si>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</si>
  <si>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</si>
  <si>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</si>
  <si>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</si>
  <si>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</si>
  <si>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</si>
  <si>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</si>
  <si>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</si>
  <si>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</si>
  <si>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</si>
  <si>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</si>
  <si>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</si>
  <si>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</si>
  <si>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</si>
  <si>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</si>
  <si>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</si>
  <si>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</si>
  <si>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</si>
  <si>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</si>
  <si>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</si>
  <si>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</si>
  <si>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</si>
  <si>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</si>
  <si>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</si>
  <si>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</si>
  <si>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</si>
  <si>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</si>
  <si>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</si>
  <si>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</si>
  <si>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</si>
  <si>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</si>
  <si>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</si>
  <si>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</si>
  <si>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</si>
  <si>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</si>
  <si>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</si>
  <si>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</si>
  <si>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</si>
  <si>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</si>
  <si>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</si>
  <si>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</si>
  <si>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</si>
  <si>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</si>
  <si>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</si>
  <si>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</si>
  <si>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</si>
  <si>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</si>
  <si>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</si>
  <si>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</si>
  <si>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</si>
  <si>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</si>
  <si>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</si>
  <si>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</si>
  <si>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</si>
  <si>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</si>
  <si>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</si>
  <si>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</si>
  <si>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</si>
  <si>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</si>
  <si>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</si>
  <si>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</si>
  <si>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</si>
  <si>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</si>
  <si>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</si>
  <si>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</si>
  <si>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</si>
  <si>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</si>
  <si>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</si>
  <si>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</si>
  <si>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</si>
  <si>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</si>
  <si>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</si>
  <si>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</si>
  <si>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</si>
  <si>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</si>
  <si>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</si>
  <si>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</si>
  <si>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</si>
  <si>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</si>
  <si>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</si>
  <si>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</si>
  <si>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</si>
  <si>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</si>
  <si>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</si>
  <si>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</si>
  <si>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</si>
  <si>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</si>
  <si>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</si>
  <si>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</si>
  <si>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</si>
  <si>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</si>
  <si>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</si>
  <si>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</si>
  <si>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</si>
  <si>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</si>
  <si>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</si>
  <si>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</si>
  <si>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</si>
  <si>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</si>
  <si>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</si>
  <si>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</si>
  <si>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</si>
  <si>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</si>
  <si>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</si>
  <si>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</si>
  <si>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</si>
  <si>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</si>
  <si>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</si>
  <si>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</si>
  <si>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</si>
  <si>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</si>
  <si>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</si>
  <si>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</si>
  <si>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</si>
  <si>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</si>
  <si>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</si>
  <si>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</si>
  <si>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</si>
  <si>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</si>
  <si>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</si>
  <si>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</si>
  <si>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</si>
  <si>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</si>
  <si>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</si>
  <si>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</si>
  <si>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</si>
  <si>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</si>
  <si>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</si>
  <si>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</si>
  <si>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</si>
  <si>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</si>
  <si>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</si>
  <si>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</si>
  <si>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</si>
  <si>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</si>
  <si>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</si>
  <si>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</si>
  <si>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</si>
  <si>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</si>
  <si>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</si>
  <si>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</si>
  <si>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</si>
  <si>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</si>
  <si>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</si>
  <si>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</si>
  <si>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</si>
  <si>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</si>
  <si>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</si>
  <si>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</si>
  <si>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</si>
  <si>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</si>
  <si>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</si>
  <si>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</si>
  <si>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</si>
  <si>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</si>
  <si>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</si>
  <si>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</si>
  <si>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</si>
  <si>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</si>
  <si>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</si>
  <si>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</si>
  <si>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</si>
  <si>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</si>
  <si>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</si>
  <si>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</si>
  <si>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</si>
  <si>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</si>
  <si>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</si>
  <si>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</si>
  <si>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</si>
  <si>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</si>
  <si>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</si>
  <si>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</si>
  <si>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</si>
  <si>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</si>
  <si>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</si>
  <si>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</si>
  <si>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</si>
  <si>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</si>
  <si>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</si>
  <si>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</si>
  <si>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</si>
  <si>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</si>
  <si>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</si>
  <si>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</si>
  <si>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</si>
  <si>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</si>
  <si>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</si>
  <si>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</si>
  <si>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</si>
  <si>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</si>
  <si>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</si>
  <si>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</si>
  <si>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</si>
  <si>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</si>
  <si>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</si>
  <si>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</si>
  <si>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</si>
  <si>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</si>
  <si>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</si>
  <si>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</si>
  <si>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</si>
  <si>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</si>
  <si>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</si>
  <si>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</si>
  <si>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</si>
  <si>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</si>
  <si>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</si>
  <si>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</si>
  <si>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</si>
  <si>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</si>
  <si>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</si>
  <si>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</si>
  <si>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</si>
  <si>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</si>
  <si>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</si>
  <si>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</si>
  <si>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</si>
  <si>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</si>
  <si>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</si>
  <si>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</si>
  <si>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</si>
  <si>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</si>
  <si>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</si>
  <si>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</si>
  <si>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</si>
  <si>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</si>
  <si>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</si>
  <si>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</si>
  <si>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</si>
  <si>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</si>
  <si>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</si>
  <si>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</si>
  <si>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</si>
  <si>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</si>
  <si>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</si>
  <si>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</si>
  <si>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</si>
  <si>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</si>
  <si>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</si>
  <si>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</si>
  <si>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</si>
  <si>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</si>
  <si>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</si>
  <si>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</si>
  <si>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</si>
  <si>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</si>
  <si>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</si>
  <si>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</si>
  <si>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</si>
  <si>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</si>
  <si>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</si>
  <si>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</si>
  <si>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</si>
  <si>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</si>
  <si>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</si>
  <si>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</si>
  <si>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</si>
  <si>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</si>
  <si>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</si>
  <si>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</si>
  <si>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</si>
  <si>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</si>
  <si>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</si>
  <si>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</si>
  <si>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</si>
  <si>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</si>
  <si>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</si>
  <si>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</si>
  <si>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</si>
  <si>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</si>
  <si>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</si>
  <si>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</si>
  <si>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</si>
  <si>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</si>
  <si>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</si>
  <si>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</si>
  <si>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</si>
  <si>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</si>
  <si>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</si>
  <si>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</si>
  <si>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</si>
  <si>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</si>
  <si>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</si>
  <si>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</si>
  <si>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</si>
  <si>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</si>
  <si>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</si>
  <si>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</si>
  <si>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</si>
  <si>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</si>
  <si>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</si>
  <si>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</si>
  <si>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</si>
  <si>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</si>
  <si>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</si>
  <si>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</si>
  <si>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</si>
  <si>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</si>
  <si>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</si>
  <si>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</si>
  <si>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</si>
  <si>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</si>
  <si>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</si>
  <si>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</si>
  <si>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</si>
  <si>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</si>
  <si>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</si>
  <si>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</si>
  <si>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</si>
  <si>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</si>
  <si>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</si>
  <si>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</si>
  <si>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</si>
  <si>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</si>
  <si>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</si>
  <si>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</si>
  <si>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</si>
  <si>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</si>
  <si>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</si>
  <si>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</si>
  <si>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</si>
  <si>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</si>
  <si>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</si>
  <si>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</si>
  <si>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</si>
  <si>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</si>
  <si>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</si>
  <si>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</si>
  <si>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</si>
  <si>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</si>
  <si>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</si>
  <si>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</si>
  <si>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</si>
  <si>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</si>
  <si>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</si>
  <si>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</si>
  <si>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</si>
  <si>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</si>
  <si>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</si>
  <si>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</si>
  <si>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</si>
  <si>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</si>
  <si>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</si>
  <si>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</si>
  <si>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</si>
  <si>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</si>
  <si>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</si>
  <si>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</si>
  <si>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</si>
  <si>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</si>
  <si>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</si>
  <si>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</si>
  <si>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</si>
  <si>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</si>
  <si>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</si>
  <si>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</si>
  <si>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</si>
  <si>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</si>
  <si>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</si>
  <si>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</si>
  <si>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</si>
  <si>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</si>
  <si>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</si>
  <si>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</si>
  <si>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</si>
  <si>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</si>
  <si>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</si>
  <si>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</si>
  <si>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</si>
  <si>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</si>
  <si>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</si>
  <si>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</si>
  <si>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</si>
  <si>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</si>
  <si>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</si>
  <si>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</si>
  <si>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</si>
  <si>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</si>
  <si>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</si>
  <si>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</si>
  <si>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</si>
  <si>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</si>
  <si>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</si>
  <si>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</si>
  <si>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</si>
  <si>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</si>
  <si>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</si>
  <si>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</si>
  <si>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</si>
  <si>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</si>
  <si>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</si>
  <si>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</si>
  <si>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</si>
  <si>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</si>
  <si>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</si>
  <si>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</si>
  <si>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</si>
  <si>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</si>
  <si>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</si>
  <si>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</si>
  <si>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</si>
  <si>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</si>
  <si>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</si>
  <si>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</si>
  <si>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</si>
  <si>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</si>
  <si>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</si>
  <si>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</si>
  <si>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</si>
  <si>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</si>
  <si>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</si>
  <si>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</si>
  <si>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</si>
  <si>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</si>
  <si>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</si>
  <si>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</si>
  <si>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</si>
  <si>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</si>
  <si>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</si>
  <si>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</si>
  <si>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</si>
  <si>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</si>
  <si>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</si>
  <si>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</si>
  <si>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</si>
  <si>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</si>
  <si>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</si>
  <si>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</si>
  <si>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</si>
  <si>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</si>
  <si>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</si>
  <si>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</si>
  <si>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</si>
  <si>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</si>
  <si>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</si>
  <si>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</si>
  <si>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</si>
  <si>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</si>
  <si>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</si>
  <si>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</si>
  <si>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</si>
  <si>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</si>
  <si>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</si>
  <si>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</si>
  <si>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</si>
  <si>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</si>
  <si>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</si>
  <si>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</si>
  <si>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</si>
  <si>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</si>
  <si>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</si>
  <si>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</si>
  <si>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</si>
  <si>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</si>
  <si>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</si>
  <si>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</si>
  <si>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</si>
  <si>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</si>
  <si>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</si>
  <si>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</si>
  <si>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</si>
  <si>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</si>
  <si>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</si>
  <si>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</si>
  <si>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</si>
  <si>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</si>
  <si>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</si>
  <si>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</si>
  <si>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</si>
  <si>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</si>
  <si>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</si>
  <si>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</si>
  <si>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</si>
  <si>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</si>
  <si>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</si>
  <si>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</si>
  <si>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</si>
  <si>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</si>
  <si>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</si>
  <si>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</si>
  <si>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</si>
  <si>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</si>
  <si>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</si>
  <si>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</si>
  <si>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</si>
  <si>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</si>
  <si>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</si>
  <si>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</si>
  <si>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</si>
  <si>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</si>
  <si>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</si>
  <si>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</si>
  <si>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</si>
  <si>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</si>
  <si>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</si>
  <si>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</si>
  <si>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</si>
  <si>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</si>
  <si>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</si>
  <si>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</si>
  <si>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</si>
  <si>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</si>
  <si>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</si>
  <si>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</si>
  <si>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</si>
  <si>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</si>
  <si>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</si>
  <si>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</si>
  <si>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</si>
  <si>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</si>
  <si>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</si>
  <si>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</si>
  <si>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</si>
  <si>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</si>
  <si>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</si>
  <si>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</si>
  <si>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</si>
  <si>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</si>
  <si>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</si>
  <si>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</si>
  <si>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</si>
  <si>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</si>
  <si>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</si>
  <si>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</si>
  <si>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</si>
  <si>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</si>
  <si>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</si>
  <si>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</si>
  <si>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</si>
  <si>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</si>
  <si>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</si>
  <si>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</si>
  <si>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</si>
  <si>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</si>
  <si>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</si>
  <si>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</si>
  <si>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</si>
  <si>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</si>
  <si>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</si>
  <si>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</si>
  <si>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</si>
  <si>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</si>
  <si>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</si>
  <si>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</si>
  <si>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</si>
  <si>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</si>
  <si>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</si>
  <si>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</si>
  <si>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</si>
  <si>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</si>
  <si>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</si>
  <si>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</si>
  <si>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</si>
  <si>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</si>
  <si>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</si>
  <si>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</si>
  <si>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</si>
  <si>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</si>
  <si>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</si>
  <si>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</si>
  <si>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</si>
  <si>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</si>
  <si>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</si>
  <si>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</si>
  <si>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</si>
  <si>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</si>
  <si>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</si>
  <si>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</si>
  <si>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</si>
  <si>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</si>
  <si>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</si>
  <si>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</si>
  <si>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</si>
  <si>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</si>
  <si>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</si>
  <si>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</si>
  <si>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</si>
  <si>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</si>
  <si>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</si>
  <si>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</si>
  <si>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</si>
  <si>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</si>
  <si>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</si>
  <si>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</si>
  <si>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</si>
  <si>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</si>
  <si>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</si>
  <si>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</si>
  <si>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</si>
  <si>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</si>
  <si>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</si>
  <si>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</si>
  <si>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</si>
  <si>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</si>
  <si>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</si>
  <si>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</si>
  <si>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</si>
  <si>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</si>
  <si>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</si>
  <si>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</si>
  <si>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</si>
  <si>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</si>
  <si>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</si>
  <si>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</si>
  <si>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</si>
  <si>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</si>
  <si>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</si>
  <si>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</si>
  <si>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</si>
  <si>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</si>
  <si>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</si>
  <si>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</si>
  <si>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</si>
  <si>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</si>
  <si>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</si>
  <si>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</si>
  <si>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</si>
  <si>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</si>
  <si>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</si>
  <si>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</si>
  <si>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</si>
  <si>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</si>
  <si>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</si>
  <si>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</si>
  <si>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</si>
  <si>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</si>
  <si>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</si>
  <si>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</si>
  <si>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</si>
  <si>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</si>
  <si>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</si>
  <si>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</si>
  <si>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</si>
  <si>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</si>
  <si>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</si>
  <si>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</si>
  <si>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</si>
  <si>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</si>
  <si>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</si>
  <si>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</si>
  <si>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</si>
  <si>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</si>
  <si>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</si>
  <si>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</si>
  <si>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</si>
  <si>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</si>
  <si>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</si>
  <si>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</si>
  <si>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</si>
  <si>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</si>
  <si>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</si>
  <si>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</si>
  <si>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</si>
  <si>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</si>
  <si>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</si>
  <si>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</si>
  <si>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</si>
  <si>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</si>
  <si>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</si>
  <si>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</si>
  <si>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</si>
  <si>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</si>
  <si>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</si>
  <si>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</si>
  <si>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</si>
  <si>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</si>
  <si>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</si>
  <si>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</si>
  <si>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</si>
  <si>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</si>
  <si>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</si>
  <si>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</si>
  <si>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</si>
  <si>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</si>
  <si>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</si>
  <si>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</si>
  <si>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</si>
  <si>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</si>
  <si>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</si>
  <si>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</si>
  <si>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</si>
  <si>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</si>
  <si>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</si>
  <si>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</si>
  <si>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</si>
  <si>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</si>
  <si>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</si>
  <si>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</si>
  <si>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</si>
  <si>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</si>
  <si>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</si>
  <si>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</si>
  <si>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</si>
  <si>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</si>
  <si>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</si>
  <si>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</si>
  <si>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</si>
  <si>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</si>
  <si>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</si>
  <si>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</si>
  <si>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</si>
  <si>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</si>
  <si>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</si>
  <si>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</si>
  <si>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</si>
  <si>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</si>
  <si>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</si>
  <si>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</si>
  <si>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</si>
  <si>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</si>
  <si>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</si>
  <si>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</si>
  <si>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</si>
  <si>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</si>
  <si>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</si>
  <si>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</si>
  <si>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</si>
  <si>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</si>
  <si>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</si>
  <si>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</si>
  <si>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</si>
  <si>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</si>
  <si>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</si>
  <si>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</si>
  <si>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</si>
  <si>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</si>
  <si>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</si>
  <si>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</si>
  <si>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</si>
  <si>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</si>
  <si>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</si>
  <si>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</si>
  <si>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</si>
  <si>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</si>
  <si>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</si>
  <si>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</si>
  <si>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</si>
  <si>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</si>
  <si>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</si>
  <si>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</si>
  <si>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</si>
  <si>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</si>
  <si>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</si>
  <si>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</si>
  <si>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</si>
  <si>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</si>
  <si>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</si>
  <si>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</si>
  <si>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</si>
  <si>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</si>
  <si>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</si>
  <si>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</si>
  <si>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</si>
  <si>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</si>
  <si>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</si>
  <si>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</si>
  <si>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</si>
  <si>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</si>
  <si>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</si>
  <si>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</si>
  <si>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</si>
  <si>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</si>
  <si>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</si>
  <si>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</si>
  <si>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</si>
  <si>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</si>
  <si>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</si>
  <si>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</si>
  <si>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</si>
  <si>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</si>
  <si>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</si>
  <si>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</si>
  <si>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</si>
  <si>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</si>
  <si>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</si>
  <si>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</si>
  <si>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</si>
  <si>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</si>
  <si>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</si>
  <si>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</si>
  <si>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</si>
  <si>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</si>
  <si>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</si>
  <si>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</si>
  <si>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</si>
  <si>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</si>
  <si>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</si>
  <si>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</si>
  <si>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</si>
  <si>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</si>
  <si>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</si>
  <si>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</si>
  <si>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</si>
  <si>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</si>
  <si>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</si>
  <si>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</si>
  <si>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</si>
  <si>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</si>
  <si>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</si>
  <si>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</si>
  <si>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</si>
  <si>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</si>
  <si>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</si>
  <si>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</si>
  <si>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</si>
  <si>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</si>
  <si>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</si>
  <si>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</si>
  <si>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</si>
  <si>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</si>
  <si>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</si>
  <si>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</si>
  <si>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</si>
  <si>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</si>
  <si>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</si>
  <si>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</si>
  <si>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</si>
  <si>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</si>
  <si>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</si>
  <si>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</si>
  <si>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</si>
  <si>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</si>
  <si>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</si>
  <si>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</si>
  <si>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</si>
  <si>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</si>
  <si>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</si>
  <si>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</si>
  <si>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</si>
  <si>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</si>
  <si>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</si>
  <si>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</si>
  <si>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</si>
  <si>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</si>
  <si>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</si>
  <si>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</si>
  <si>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</si>
  <si>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</si>
  <si>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</si>
  <si>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</si>
  <si>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</si>
  <si>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</si>
  <si>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</si>
  <si>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</si>
  <si>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</si>
  <si>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</si>
  <si>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</si>
  <si>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</si>
  <si>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</si>
  <si>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</si>
  <si>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</si>
  <si>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</si>
  <si>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</si>
  <si>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</si>
  <si>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</si>
  <si>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</si>
  <si>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</si>
  <si>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</si>
  <si>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</si>
  <si>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</si>
  <si>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</si>
  <si>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</si>
  <si>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</si>
  <si>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</si>
  <si>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</si>
  <si>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</si>
  <si>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</si>
  <si>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</si>
  <si>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</si>
  <si>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</si>
  <si>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</si>
  <si>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</si>
  <si>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</si>
  <si>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</si>
  <si>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</si>
  <si>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</si>
  <si>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</si>
  <si>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</si>
  <si>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</si>
  <si>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</si>
  <si>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</si>
  <si>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</si>
  <si>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</si>
  <si>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</si>
  <si>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</si>
  <si>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</si>
  <si>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</si>
  <si>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</si>
  <si>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</si>
  <si>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</si>
  <si>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</si>
  <si>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</si>
  <si>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</si>
  <si>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</si>
  <si>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</si>
  <si>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</si>
  <si>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</si>
  <si>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</si>
  <si>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</si>
  <si>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</si>
  <si>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</si>
  <si>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</si>
  <si>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</si>
  <si>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</si>
  <si>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</si>
  <si>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</si>
  <si>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</si>
  <si>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</si>
  <si>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</si>
  <si>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</si>
  <si>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</si>
  <si>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</si>
  <si>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</si>
  <si>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</si>
  <si>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</si>
  <si>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</si>
  <si>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</si>
  <si>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</si>
  <si>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</si>
  <si>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</si>
  <si>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</si>
  <si>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</si>
  <si>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</si>
  <si>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</si>
  <si>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</si>
  <si>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</si>
  <si>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</si>
  <si>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</si>
  <si>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</si>
  <si>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</si>
  <si>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</si>
  <si>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</si>
  <si>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</si>
  <si>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</si>
  <si>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</si>
  <si>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</si>
  <si>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</si>
  <si>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</si>
  <si>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</si>
  <si>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</si>
  <si>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</si>
  <si>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</si>
  <si>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</si>
  <si>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</si>
  <si>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</si>
  <si>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</si>
  <si>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</si>
  <si>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</si>
  <si>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</si>
  <si>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</si>
  <si>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</si>
  <si>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</si>
  <si>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</si>
  <si>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</si>
  <si>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</si>
  <si>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</si>
  <si>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</si>
  <si>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</si>
  <si>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</si>
  <si>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</si>
  <si>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</si>
  <si>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</si>
  <si>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</si>
  <si>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</si>
  <si>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</si>
  <si>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</si>
  <si>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</si>
  <si>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</si>
  <si>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</si>
  <si>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</si>
  <si>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</si>
  <si>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</si>
  <si>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</si>
  <si>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</si>
  <si>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</si>
  <si>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</si>
  <si>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</si>
  <si>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</si>
  <si>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</si>
  <si>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</si>
  <si>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</si>
  <si>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</si>
  <si>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</si>
  <si>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</si>
  <si>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</si>
  <si>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</si>
  <si>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</si>
  <si>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</si>
  <si>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</si>
  <si>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</si>
  <si>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</si>
  <si>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</si>
  <si>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</si>
  <si>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</si>
  <si>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</si>
  <si>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</si>
  <si>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</si>
  <si>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</si>
  <si>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</si>
  <si>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</si>
  <si>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</si>
  <si>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</si>
  <si>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</si>
  <si>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</si>
  <si>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</si>
  <si>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</si>
  <si>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</si>
  <si>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</si>
  <si>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</si>
  <si>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</si>
  <si>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</si>
  <si>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</si>
  <si>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</si>
  <si>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</si>
  <si>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</si>
  <si>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</si>
  <si>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</si>
  <si>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</si>
  <si>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</si>
  <si>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</si>
  <si>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</si>
  <si>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</si>
  <si>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</si>
  <si>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</si>
  <si>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</si>
  <si>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</si>
  <si>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</si>
  <si>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</si>
  <si>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</si>
  <si>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</si>
  <si>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</si>
  <si>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</si>
  <si>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</si>
  <si>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</si>
  <si>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</si>
  <si>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</si>
  <si>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</si>
  <si>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</si>
  <si>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</si>
  <si>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</si>
  <si>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</si>
  <si>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</si>
  <si>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</si>
  <si>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</si>
  <si>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</si>
  <si>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</si>
  <si>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</si>
  <si>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</si>
  <si>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</si>
  <si>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</si>
  <si>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</si>
  <si>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</si>
  <si>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</si>
  <si>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</si>
  <si>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</si>
  <si>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</si>
  <si>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</si>
  <si>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</si>
  <si>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</si>
  <si>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</si>
  <si>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</si>
  <si>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</si>
  <si>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</si>
  <si>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</si>
  <si>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</si>
  <si>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</si>
  <si>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</si>
  <si>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</si>
  <si>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</si>
  <si>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</si>
  <si>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</si>
  <si>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</si>
  <si>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</si>
  <si>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</si>
  <si>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</si>
  <si>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</si>
  <si>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</si>
  <si>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</si>
  <si>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</si>
  <si>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</si>
  <si>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</si>
  <si>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</si>
  <si>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</si>
  <si>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</si>
  <si>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</si>
  <si>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</si>
  <si>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</si>
  <si>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</si>
  <si>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</si>
  <si>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</si>
  <si>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</si>
  <si>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</si>
  <si>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</si>
  <si>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</si>
  <si>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</si>
  <si>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</si>
  <si>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</si>
  <si>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</si>
  <si>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</si>
  <si>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</si>
  <si>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</si>
  <si>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</si>
  <si>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</si>
  <si>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</si>
  <si>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</si>
  <si>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</si>
  <si>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</si>
  <si>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</si>
  <si>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</si>
  <si>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</si>
  <si>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</si>
  <si>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</si>
  <si>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</si>
  <si>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</si>
  <si>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</si>
  <si>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</si>
  <si>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</si>
  <si>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</si>
  <si>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</si>
  <si>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</si>
  <si>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</si>
  <si>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</si>
  <si>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</si>
  <si>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</si>
  <si>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</si>
  <si>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</si>
  <si>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</si>
  <si>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</si>
  <si>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</si>
  <si>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</si>
  <si>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</si>
  <si>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</si>
  <si>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</si>
  <si>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</si>
  <si>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</si>
  <si>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</si>
  <si>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</si>
  <si>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</si>
  <si>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</si>
  <si>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</si>
  <si>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</si>
  <si>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</si>
  <si>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</si>
  <si>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</si>
  <si>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</si>
  <si>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</si>
  <si>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</si>
  <si>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</si>
  <si>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</si>
  <si>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</si>
  <si>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</si>
  <si>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</si>
  <si>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</si>
  <si>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</si>
  <si>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</si>
  <si>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</si>
  <si>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</si>
  <si>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</si>
  <si>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</si>
  <si>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</si>
  <si>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</si>
  <si>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</si>
  <si>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</si>
  <si>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</si>
  <si>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</si>
  <si>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</si>
  <si>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</si>
  <si>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</si>
  <si>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</si>
  <si>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</si>
  <si>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</si>
  <si>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</si>
  <si>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</si>
  <si>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</si>
  <si>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</si>
  <si>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</si>
  <si>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</si>
  <si>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</si>
  <si>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</si>
  <si>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</si>
  <si>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</si>
  <si>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</si>
  <si>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</si>
  <si>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</si>
  <si>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</si>
  <si>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</si>
  <si>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</si>
  <si>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</si>
  <si>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</si>
  <si>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</si>
  <si>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</si>
  <si>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</si>
  <si>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</si>
  <si>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</si>
  <si>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</si>
  <si>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</si>
  <si>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</si>
  <si>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</si>
  <si>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</si>
  <si>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</si>
  <si>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</si>
  <si>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</si>
  <si>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</si>
  <si>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</si>
  <si>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</si>
  <si>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</si>
  <si>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</si>
  <si>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</si>
  <si>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</si>
  <si>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</si>
  <si>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</si>
  <si>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</si>
  <si>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</si>
  <si>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</si>
  <si>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</si>
  <si>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</si>
  <si>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</si>
  <si>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</si>
  <si>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</si>
  <si>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</si>
  <si>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</si>
  <si>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</si>
  <si>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</si>
  <si>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</si>
  <si>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</si>
  <si>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</si>
  <si>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</si>
  <si>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</si>
  <si>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</si>
  <si>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</si>
  <si>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</si>
  <si>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</si>
  <si>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</si>
  <si>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</si>
  <si>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</si>
  <si>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</si>
  <si>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</si>
  <si>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</si>
  <si>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</si>
  <si>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</si>
  <si>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</si>
  <si>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</si>
  <si>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</si>
  <si>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</si>
  <si>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</si>
  <si>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</si>
  <si>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</si>
  <si>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</si>
  <si>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</si>
  <si>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</si>
  <si>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</si>
  <si>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</si>
  <si>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</si>
  <si>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</si>
  <si>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</si>
  <si>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</si>
  <si>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</si>
  <si>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</si>
  <si>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</si>
  <si>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</si>
  <si>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</si>
  <si>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</si>
  <si>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</si>
  <si>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</si>
  <si>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</si>
  <si>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</si>
  <si>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</si>
  <si>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</si>
  <si>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</si>
  <si>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</si>
  <si>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</si>
  <si>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</si>
  <si>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</si>
  <si>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</si>
  <si>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</si>
  <si>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</si>
  <si>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</si>
  <si>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</si>
  <si>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</si>
  <si>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</si>
  <si>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</si>
  <si>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</si>
  <si>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</si>
  <si>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</si>
  <si>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</si>
  <si>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</si>
  <si>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</si>
  <si>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</si>
  <si>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</si>
  <si>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</si>
  <si>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</si>
  <si>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</si>
  <si>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</si>
  <si>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</si>
  <si>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</si>
  <si>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</si>
  <si>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</si>
  <si>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</si>
  <si>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</si>
  <si>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</si>
  <si>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</si>
  <si>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</si>
  <si>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</si>
  <si>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</si>
  <si>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</si>
  <si>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</si>
  <si>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</si>
  <si>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</si>
  <si>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</si>
  <si>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</si>
  <si>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</si>
  <si>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</si>
  <si>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</si>
  <si>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</si>
  <si>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</si>
  <si>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</si>
  <si>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</si>
  <si>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</si>
  <si>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</si>
  <si>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</si>
  <si>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</si>
  <si>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</si>
  <si>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</si>
  <si>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</si>
  <si>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</si>
  <si>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</si>
  <si>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</si>
  <si>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</si>
  <si>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</si>
  <si>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</si>
  <si>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</si>
  <si>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</si>
  <si>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</si>
  <si>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</si>
  <si>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</si>
  <si>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</si>
  <si>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</si>
  <si>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</si>
  <si>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</si>
  <si>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</si>
  <si>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</si>
  <si>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</si>
  <si>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</si>
  <si>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</si>
  <si>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</si>
  <si>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</si>
  <si>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</si>
  <si>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</si>
  <si>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</si>
  <si>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</si>
  <si>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</si>
  <si>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</si>
  <si>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</si>
  <si>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</si>
  <si>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</si>
  <si>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</si>
  <si>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</si>
  <si>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</si>
  <si>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</si>
  <si>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</si>
  <si>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</si>
  <si>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</si>
  <si>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</si>
  <si>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</si>
  <si>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</si>
  <si>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</si>
  <si>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</si>
  <si>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</si>
  <si>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</si>
  <si>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</si>
  <si>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</si>
  <si>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</si>
  <si>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</si>
  <si>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</si>
  <si>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</si>
  <si>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</si>
  <si>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</si>
  <si>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</si>
  <si>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</si>
  <si>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</si>
  <si>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</si>
  <si>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</si>
  <si>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</si>
  <si>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</si>
  <si>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</si>
  <si>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</si>
  <si>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</si>
  <si>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</si>
  <si>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</si>
  <si>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</si>
  <si>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</si>
  <si>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</si>
  <si>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</si>
  <si>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</si>
  <si>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</si>
  <si>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</si>
  <si>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</si>
  <si>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</si>
  <si>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</si>
  <si>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</si>
  <si>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</si>
  <si>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</si>
  <si>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</si>
  <si>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</si>
  <si>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</si>
  <si>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</si>
  <si>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</si>
  <si>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</si>
  <si>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</si>
  <si>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</si>
  <si>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</si>
  <si>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</si>
  <si>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</si>
  <si>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</si>
  <si>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</si>
  <si>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</si>
  <si>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</si>
  <si>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</si>
  <si>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</si>
  <si>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</si>
  <si>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</si>
  <si>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</si>
  <si>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</si>
  <si>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</si>
  <si>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</si>
  <si>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</si>
  <si>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</si>
  <si>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</si>
  <si>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</si>
  <si>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</si>
  <si>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</si>
  <si>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</si>
  <si>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</si>
  <si>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</si>
  <si>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</si>
  <si>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</si>
  <si>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</si>
  <si>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</si>
  <si>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</si>
  <si>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</si>
  <si>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</si>
  <si>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</si>
  <si>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</si>
  <si>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</si>
  <si>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</si>
  <si>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</si>
  <si>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</si>
  <si>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</si>
  <si>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</si>
  <si>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</si>
  <si>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</si>
  <si>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</si>
  <si>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</si>
  <si>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</si>
  <si>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</si>
  <si>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</si>
  <si>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</si>
  <si>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</si>
  <si>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</si>
  <si>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</si>
  <si>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</si>
  <si>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</si>
  <si>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</si>
  <si>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</si>
  <si>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</si>
  <si>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</si>
  <si>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</si>
  <si>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</si>
  <si>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</si>
  <si>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</si>
  <si>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</si>
  <si>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</si>
  <si>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</si>
  <si>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</si>
  <si>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</si>
  <si>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</si>
  <si>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</si>
  <si>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</si>
  <si>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</si>
  <si>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</si>
  <si>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</si>
  <si>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</si>
  <si>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</si>
  <si>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</si>
  <si>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</si>
  <si>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</si>
  <si>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</si>
  <si>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</si>
  <si>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</si>
  <si>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</si>
  <si>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</si>
  <si>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</si>
  <si>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</si>
  <si>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</si>
  <si>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</si>
  <si>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</si>
  <si>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</si>
  <si>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</si>
  <si>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</si>
  <si>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</si>
  <si>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</si>
  <si>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</si>
  <si>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</si>
  <si>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</si>
  <si>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</si>
  <si>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</si>
  <si>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</si>
  <si>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</si>
  <si>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</si>
  <si>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</si>
  <si>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</si>
  <si>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</si>
  <si>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</si>
  <si>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</si>
  <si>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</si>
  <si>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</si>
  <si>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</si>
  <si>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</si>
  <si>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</si>
  <si>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</si>
  <si>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</si>
  <si>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</si>
  <si>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</si>
  <si>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</si>
  <si>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</si>
  <si>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</si>
  <si>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</si>
  <si>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</si>
  <si>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</si>
  <si>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</si>
  <si>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</si>
  <si>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</si>
  <si>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</si>
  <si>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</si>
  <si>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</si>
  <si>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</si>
  <si>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</si>
  <si>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</si>
  <si>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</si>
  <si>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</si>
  <si>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</si>
  <si>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</si>
  <si>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</si>
  <si>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</si>
  <si>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</si>
  <si>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</si>
  <si>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</si>
  <si>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</si>
  <si>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</si>
  <si>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</si>
  <si>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</si>
  <si>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</si>
  <si>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</si>
  <si>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</si>
  <si>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</si>
  <si>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</si>
  <si>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</si>
  <si>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</si>
  <si>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</si>
  <si>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</si>
  <si>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</si>
  <si>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</si>
  <si>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</si>
  <si>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</si>
  <si>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</si>
  <si>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</si>
  <si>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</si>
  <si>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</si>
  <si>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</si>
  <si>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</si>
  <si>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</si>
  <si>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</si>
  <si>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</si>
  <si>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</si>
  <si>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</si>
  <si>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</si>
  <si>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</si>
  <si>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</si>
  <si>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</si>
  <si>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</si>
  <si>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</si>
  <si>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</si>
  <si>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</si>
  <si>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</si>
  <si>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</si>
  <si>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</si>
  <si>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</si>
  <si>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</si>
  <si>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</si>
  <si>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</si>
  <si>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</si>
  <si>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</si>
  <si>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</si>
  <si>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</si>
  <si>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</si>
  <si>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</si>
  <si>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</si>
  <si>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</si>
  <si>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</si>
  <si>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</si>
  <si>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</si>
  <si>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</si>
  <si>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</si>
  <si>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</si>
  <si>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</si>
  <si>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</si>
  <si>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</si>
  <si>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</si>
  <si>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</si>
  <si>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</si>
  <si>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</si>
  <si>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</si>
  <si>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</si>
  <si>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</si>
  <si>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</si>
  <si>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</si>
  <si>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</si>
  <si>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</si>
  <si>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</si>
  <si>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</si>
  <si>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</si>
  <si>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</si>
  <si>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</si>
  <si>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</si>
  <si>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</si>
  <si>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</si>
  <si>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</si>
  <si>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</si>
  <si>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</si>
  <si>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</si>
  <si>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</si>
  <si>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</si>
  <si>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</si>
  <si>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</si>
  <si>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</si>
  <si>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</si>
  <si>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</si>
  <si>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</si>
  <si>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</si>
  <si>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</si>
  <si>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</si>
  <si>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</si>
  <si>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</si>
  <si>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</si>
  <si>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</si>
  <si>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</si>
  <si>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</si>
  <si>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</si>
  <si>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</si>
  <si>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</si>
  <si>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</si>
  <si>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</si>
  <si>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</si>
  <si>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</si>
  <si>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</si>
  <si>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</si>
  <si>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</si>
  <si>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</si>
  <si>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</si>
  <si>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</si>
  <si>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</si>
  <si>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</si>
  <si>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</si>
  <si>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</si>
  <si>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</si>
  <si>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</si>
  <si>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</si>
  <si>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</si>
  <si>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</si>
  <si>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</si>
  <si>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</si>
  <si>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</si>
  <si>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</si>
  <si>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</si>
  <si>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</si>
  <si>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</si>
  <si>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</si>
  <si>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</si>
  <si>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</si>
  <si>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</si>
  <si>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</si>
  <si>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</si>
  <si>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</si>
  <si>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</si>
  <si>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</si>
  <si>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</si>
  <si>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</si>
  <si>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</si>
  <si>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</si>
  <si>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</si>
  <si>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</si>
  <si>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</si>
  <si>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</si>
  <si>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</si>
  <si>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</si>
  <si>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</si>
  <si>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</si>
  <si>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</si>
  <si>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</si>
  <si>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</si>
  <si>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</si>
  <si>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</si>
  <si>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</si>
  <si>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</si>
  <si>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</si>
  <si>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</si>
  <si>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</si>
  <si>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</si>
  <si>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</si>
  <si>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</si>
  <si>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</si>
  <si>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</si>
  <si>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</si>
  <si>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</si>
  <si>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</si>
  <si>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</si>
  <si>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</si>
  <si>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</si>
  <si>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</si>
  <si>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</si>
  <si>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</si>
  <si>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</si>
  <si>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</si>
  <si>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</si>
  <si>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</si>
  <si>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</si>
  <si>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</si>
  <si>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</si>
  <si>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</si>
  <si>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</si>
  <si>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</si>
  <si>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</si>
  <si>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</si>
  <si>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</si>
  <si>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</si>
  <si>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</si>
  <si>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</si>
  <si>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</si>
  <si>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</si>
  <si>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</si>
  <si>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</si>
  <si>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</si>
  <si>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</si>
  <si>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</si>
  <si>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</si>
  <si>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</si>
  <si>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</si>
  <si>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</si>
  <si>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</si>
  <si>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</si>
  <si>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</si>
  <si>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</si>
  <si>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</si>
  <si>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</si>
  <si>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</si>
  <si>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</si>
  <si>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</si>
  <si>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</si>
  <si>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</si>
  <si>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</si>
  <si>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</si>
  <si>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</si>
  <si>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</si>
  <si>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</si>
  <si>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</si>
  <si>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</si>
  <si>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</si>
  <si>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</si>
  <si>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</si>
  <si>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</si>
  <si>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</si>
  <si>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</si>
  <si>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</si>
  <si>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</si>
  <si>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</si>
  <si>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</si>
  <si>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</si>
  <si>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</si>
  <si>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</si>
  <si>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</si>
  <si>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</si>
  <si>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</si>
  <si>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</si>
  <si>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</si>
  <si>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</si>
  <si>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</si>
  <si>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</si>
  <si>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</si>
  <si>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</si>
  <si>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</si>
  <si>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</si>
  <si>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</si>
  <si>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</si>
  <si>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</si>
  <si>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</si>
  <si>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</si>
  <si>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</si>
  <si>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</si>
  <si>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</si>
  <si>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</si>
  <si>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</si>
  <si>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</si>
  <si>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</si>
  <si>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</si>
  <si>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</si>
  <si>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</si>
  <si>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</si>
  <si>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</si>
  <si>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</si>
  <si>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</si>
  <si>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</si>
  <si>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</si>
  <si>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</si>
  <si>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</si>
  <si>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</si>
  <si>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</si>
  <si>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</si>
  <si>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</si>
  <si>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</si>
  <si>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</si>
  <si>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</si>
  <si>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</si>
  <si>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</si>
  <si>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</si>
  <si>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</si>
  <si>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</si>
  <si>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</si>
  <si>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</si>
  <si>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</si>
  <si>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</si>
  <si>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</si>
  <si>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</si>
  <si>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</si>
  <si>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</si>
  <si>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</si>
  <si>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</si>
  <si>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</si>
  <si>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</si>
  <si>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</si>
  <si>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</si>
  <si>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</si>
  <si>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</si>
  <si>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</si>
  <si>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</si>
  <si>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</si>
  <si>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</si>
  <si>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</si>
  <si>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</si>
  <si>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</si>
  <si>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</si>
  <si>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</si>
  <si>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</si>
  <si>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</si>
  <si>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</si>
  <si>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</si>
  <si>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</si>
  <si>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</si>
  <si>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</si>
  <si>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</si>
  <si>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</si>
  <si>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</si>
  <si>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</si>
  <si>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</si>
  <si>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</si>
  <si>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</si>
  <si>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</si>
  <si>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</si>
  <si>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</si>
  <si>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</si>
  <si>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</si>
  <si>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</si>
  <si>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</si>
  <si>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</si>
  <si>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</si>
  <si>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</si>
  <si>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</si>
  <si>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</si>
  <si>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</si>
  <si>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</si>
  <si>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</si>
  <si>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</si>
  <si>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</si>
  <si>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</si>
  <si>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</si>
  <si>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</si>
  <si>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</si>
  <si>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</si>
  <si>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</si>
  <si>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</si>
  <si>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</si>
  <si>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</si>
  <si>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</si>
  <si>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</si>
  <si>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</si>
  <si>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</si>
  <si>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</si>
  <si>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</si>
  <si>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</si>
  <si>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</si>
  <si>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</si>
  <si>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</si>
  <si>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</si>
  <si>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</si>
  <si>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</si>
  <si>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</si>
  <si>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</si>
  <si>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</si>
  <si>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</si>
  <si>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</si>
  <si>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</si>
  <si>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</si>
  <si>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</si>
  <si>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</si>
  <si>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</si>
  <si>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</si>
  <si>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</si>
  <si>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</si>
  <si>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</si>
  <si>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</si>
  <si>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</si>
  <si>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</si>
  <si>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</si>
  <si>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</si>
  <si>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</si>
  <si>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</si>
  <si>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</si>
  <si>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</si>
  <si>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</si>
  <si>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</si>
  <si>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</si>
  <si>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</si>
  <si>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</si>
  <si>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</si>
  <si>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</si>
  <si>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</si>
  <si>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</si>
  <si>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</si>
  <si>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</si>
  <si>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</si>
  <si>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</si>
  <si>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</si>
  <si>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</si>
  <si>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</si>
  <si>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</si>
  <si>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</si>
  <si>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</si>
  <si>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</si>
  <si>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</si>
  <si>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</si>
  <si>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</si>
  <si>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</si>
  <si>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</si>
  <si>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</si>
  <si>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</si>
  <si>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</si>
  <si>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</si>
  <si>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</si>
  <si>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</si>
  <si>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</si>
  <si>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</si>
  <si>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</si>
  <si>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</si>
  <si>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</si>
  <si>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</si>
  <si>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</si>
  <si>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</si>
  <si>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</si>
  <si>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</si>
  <si>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</si>
  <si>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</si>
  <si>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</si>
  <si>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</si>
  <si>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</si>
  <si>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</si>
  <si>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</si>
  <si>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</si>
  <si>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</si>
  <si>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</si>
  <si>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</si>
  <si>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</si>
  <si>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</si>
  <si>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</si>
  <si>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</si>
  <si>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</si>
  <si>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</si>
  <si>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</si>
  <si>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</si>
  <si>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</si>
  <si>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</si>
  <si>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</si>
  <si>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</si>
  <si>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</si>
  <si>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</si>
  <si>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</si>
  <si>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</si>
  <si>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</si>
  <si>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</si>
  <si>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</si>
  <si>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</si>
  <si>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</si>
  <si>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</si>
  <si>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</si>
  <si>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</si>
  <si>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</si>
  <si>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</si>
  <si>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</si>
  <si>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</si>
  <si>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</si>
  <si>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</si>
  <si>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</si>
  <si>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</si>
  <si>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</si>
  <si>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</si>
  <si>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</si>
  <si>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</si>
  <si>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</si>
  <si>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</si>
  <si>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</si>
  <si>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</si>
  <si>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</si>
  <si>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</si>
  <si>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</si>
  <si>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</si>
  <si>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</si>
  <si>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</si>
  <si>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</si>
  <si>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</si>
  <si>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</si>
  <si>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</si>
  <si>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</si>
  <si>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</si>
  <si>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</si>
  <si>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</si>
  <si>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</si>
  <si>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</si>
  <si>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</si>
  <si>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</si>
  <si>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</si>
  <si>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</si>
  <si>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</si>
  <si>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</si>
  <si>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</si>
  <si>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</si>
  <si>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</si>
  <si>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</si>
  <si>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</si>
  <si>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</si>
  <si>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</si>
  <si>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</si>
  <si>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</si>
  <si>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</si>
  <si>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</si>
  <si>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</si>
  <si>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</si>
  <si>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</si>
  <si>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</si>
  <si>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</si>
  <si>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</si>
  <si>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</si>
  <si>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</si>
  <si>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</si>
  <si>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</si>
  <si>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</si>
  <si>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</si>
  <si>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</si>
  <si>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</si>
  <si>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</si>
  <si>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</si>
  <si>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</si>
  <si>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</si>
  <si>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</si>
  <si>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</si>
  <si>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</si>
  <si>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</si>
  <si>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</si>
  <si>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</si>
  <si>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</si>
  <si>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</si>
  <si>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</si>
  <si>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</si>
  <si>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</si>
  <si>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</si>
  <si>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</si>
  <si>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</si>
  <si>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</si>
  <si>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</si>
  <si>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</si>
  <si>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</si>
  <si>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</si>
  <si>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</si>
  <si>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</si>
  <si>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</si>
  <si>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</si>
  <si>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</si>
  <si>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</si>
  <si>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</si>
  <si>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</si>
  <si>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</si>
  <si>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</si>
  <si>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</si>
  <si>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</si>
  <si>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</si>
  <si>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</si>
  <si>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</si>
  <si>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</si>
  <si>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</si>
  <si>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</si>
  <si>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</si>
  <si>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</si>
  <si>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</si>
  <si>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</si>
  <si>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</si>
  <si>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</si>
  <si>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</si>
  <si>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</si>
  <si>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</si>
  <si>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</si>
  <si>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</si>
  <si>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</si>
  <si>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</si>
  <si>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</si>
  <si>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</si>
  <si>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</si>
  <si>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</si>
  <si>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</si>
  <si>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</si>
  <si>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</si>
  <si>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</si>
  <si>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</si>
  <si>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</si>
  <si>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</si>
  <si>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</si>
  <si>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</si>
  <si>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</si>
  <si>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</si>
  <si>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</si>
  <si>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</si>
  <si>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</si>
  <si>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</si>
  <si>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</si>
  <si>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</si>
  <si>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</si>
  <si>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</si>
  <si>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</si>
  <si>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</si>
  <si>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</si>
  <si>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</si>
  <si>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</si>
  <si>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</si>
  <si>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</si>
  <si>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</si>
  <si>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</si>
  <si>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</si>
  <si>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</si>
  <si>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</si>
  <si>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</si>
  <si>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</si>
  <si>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</si>
  <si>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</si>
  <si>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</si>
  <si>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</si>
  <si>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</si>
  <si>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</si>
  <si>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</si>
  <si>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</si>
  <si>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</si>
  <si>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</si>
  <si>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</si>
  <si>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</si>
  <si>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</si>
  <si>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</si>
  <si>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</si>
  <si>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</si>
  <si>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</si>
  <si>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</si>
  <si>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</si>
  <si>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</si>
  <si>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</si>
  <si>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</si>
  <si>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</si>
  <si>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</si>
  <si>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</si>
  <si>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</si>
  <si>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</si>
  <si>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</si>
  <si>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</si>
  <si>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</si>
  <si>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</si>
  <si>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</si>
  <si>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</si>
  <si>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</si>
  <si>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</si>
  <si>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</si>
  <si>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</si>
  <si>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</si>
  <si>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</si>
  <si>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</si>
  <si>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</si>
  <si>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</si>
  <si>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</si>
  <si>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</si>
  <si>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</si>
  <si>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</si>
  <si>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</si>
  <si>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</si>
  <si>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</si>
  <si>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</si>
  <si>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</si>
  <si>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</si>
  <si>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</si>
  <si>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</si>
  <si>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</si>
  <si>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</si>
  <si>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</si>
  <si>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</si>
  <si>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</si>
  <si>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</si>
  <si>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</si>
  <si>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</si>
  <si>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</si>
  <si>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</si>
  <si>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</si>
  <si>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</si>
  <si>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</si>
  <si>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</si>
  <si>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</si>
  <si>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</si>
  <si>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</si>
  <si>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</si>
  <si>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</si>
  <si>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</si>
  <si>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</si>
  <si>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</si>
  <si>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</si>
  <si>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</si>
  <si>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</si>
  <si>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</si>
  <si>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</si>
  <si>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</si>
  <si>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</si>
  <si>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</si>
  <si>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</si>
  <si>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</si>
  <si>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</si>
  <si>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</si>
  <si>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</si>
  <si>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</si>
  <si>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</si>
  <si>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</si>
  <si>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</si>
  <si>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</si>
  <si>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</si>
  <si>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</si>
  <si>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</si>
  <si>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</si>
  <si>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</si>
  <si>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</si>
  <si>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</si>
  <si>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</si>
  <si>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</si>
  <si>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</si>
  <si>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</si>
  <si>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</si>
  <si>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</si>
  <si>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</si>
  <si>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</si>
  <si>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</si>
  <si>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</si>
  <si>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</si>
  <si>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</si>
  <si>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</si>
  <si>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</si>
  <si>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</si>
  <si>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</si>
  <si>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</si>
  <si>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</si>
  <si>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</si>
  <si>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</si>
  <si>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</si>
  <si>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</si>
  <si>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</si>
  <si>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</si>
  <si>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</si>
  <si>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</si>
  <si>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</si>
  <si>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</si>
  <si>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</si>
  <si>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</si>
  <si>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</si>
  <si>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</si>
  <si>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</si>
  <si>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</si>
  <si>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</si>
  <si>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</si>
  <si>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</si>
  <si>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</si>
  <si>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</si>
  <si>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</si>
  <si>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</si>
  <si>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</si>
  <si>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</si>
  <si>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</si>
  <si>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</si>
  <si>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</si>
  <si>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</si>
  <si>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</si>
  <si>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</si>
  <si>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</si>
  <si>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</si>
  <si>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</si>
  <si>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</si>
  <si>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</si>
  <si>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</si>
  <si>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</si>
  <si>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</si>
  <si>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</si>
  <si>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</si>
  <si>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</si>
  <si>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</si>
  <si>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</si>
  <si>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</si>
  <si>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</si>
  <si>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</si>
  <si>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</si>
  <si>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</si>
  <si>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</si>
  <si>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</si>
  <si>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</si>
  <si>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</si>
  <si>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</si>
  <si>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</si>
  <si>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</si>
  <si>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</si>
  <si>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</si>
  <si>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</si>
  <si>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</si>
  <si>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</si>
  <si>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</si>
  <si>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</si>
  <si>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</si>
  <si>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</si>
  <si>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</si>
  <si>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</si>
  <si>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</si>
  <si>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</si>
  <si>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</si>
  <si>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</si>
  <si>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</si>
  <si>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</si>
  <si>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</si>
  <si>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</si>
  <si>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</si>
  <si>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</si>
  <si>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</si>
  <si>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</si>
  <si>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</si>
  <si>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</si>
  <si>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</si>
  <si>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</si>
  <si>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</si>
  <si>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</si>
  <si>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</si>
  <si>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</si>
  <si>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</si>
  <si>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</si>
  <si>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</si>
  <si>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</si>
  <si>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</si>
  <si>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</si>
  <si>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</si>
  <si>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</si>
  <si>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</si>
  <si>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</si>
  <si>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</si>
  <si>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</si>
  <si>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</si>
  <si>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</si>
  <si>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</si>
  <si>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</si>
  <si>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</si>
  <si>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</si>
  <si>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</si>
  <si>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</si>
  <si>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</si>
  <si>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</si>
  <si>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</si>
  <si>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</si>
  <si>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</si>
  <si>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</si>
  <si>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</si>
  <si>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</si>
  <si>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</si>
  <si>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</si>
  <si>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</si>
  <si>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</si>
  <si>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</si>
  <si>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</si>
  <si>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</si>
  <si>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</si>
  <si>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</si>
  <si>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</si>
  <si>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</si>
  <si>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</si>
  <si>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</si>
  <si>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</si>
  <si>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</si>
  <si>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</si>
  <si>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</si>
  <si>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</si>
  <si>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</si>
  <si>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</si>
  <si>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</si>
  <si>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</si>
  <si>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</si>
  <si>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</si>
  <si>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</si>
  <si>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</si>
  <si>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</si>
  <si>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</si>
  <si>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</si>
  <si>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</si>
  <si>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</si>
  <si>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</si>
  <si>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</si>
  <si>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</si>
  <si>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</si>
  <si>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</si>
  <si>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</si>
  <si>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</si>
  <si>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</si>
  <si>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</si>
  <si>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</si>
  <si>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</si>
  <si>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</si>
  <si>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</si>
  <si>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</si>
  <si>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</si>
  <si>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</si>
  <si>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</si>
  <si>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</si>
  <si>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</si>
  <si>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</si>
  <si>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</si>
  <si>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</si>
  <si>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</si>
  <si>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</si>
  <si>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</si>
  <si>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</si>
  <si>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</si>
  <si>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</si>
  <si>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</si>
  <si>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</si>
  <si>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</si>
  <si>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</si>
  <si>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</si>
  <si>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</si>
  <si>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</si>
  <si>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</si>
  <si>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</si>
  <si>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</si>
  <si>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</si>
  <si>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</si>
  <si>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</si>
  <si>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</si>
  <si>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</si>
  <si>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</si>
  <si>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</si>
  <si>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</si>
  <si>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</si>
  <si>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</si>
  <si>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</si>
  <si>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</si>
  <si>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</si>
  <si>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</si>
  <si>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</si>
  <si>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</si>
  <si>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</si>
  <si>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</si>
  <si>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</si>
  <si>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</si>
  <si>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</si>
  <si>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</si>
  <si>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</si>
  <si>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</si>
  <si>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</si>
  <si>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</si>
  <si>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</si>
  <si>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</si>
  <si>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</si>
  <si>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</si>
  <si>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</si>
  <si>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</si>
  <si>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</si>
  <si>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</si>
  <si>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</si>
  <si>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</si>
  <si>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</si>
  <si>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</si>
  <si>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</si>
  <si>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</si>
  <si>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</si>
  <si>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</si>
  <si>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</si>
  <si>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</si>
  <si>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</si>
  <si>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</si>
  <si>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</si>
  <si>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</si>
  <si>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</si>
  <si>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</si>
  <si>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</si>
  <si>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</si>
  <si>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</si>
  <si>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</si>
  <si>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</si>
  <si>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</si>
  <si>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</si>
  <si>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</si>
  <si>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</si>
  <si>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</si>
  <si>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</si>
  <si>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</si>
  <si>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</si>
  <si>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</si>
  <si>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</si>
  <si>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</si>
  <si>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</si>
  <si>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</si>
  <si>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</si>
  <si>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</si>
  <si>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</si>
  <si>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</si>
  <si>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</si>
  <si>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</si>
  <si>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</si>
  <si>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</si>
  <si>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</si>
  <si>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</si>
  <si>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</si>
  <si>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</si>
  <si>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</si>
  <si>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</si>
  <si>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</si>
  <si>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</si>
  <si>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</si>
  <si>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</si>
  <si>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</si>
  <si>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</si>
  <si>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</si>
  <si>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</si>
  <si>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</si>
  <si>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</si>
  <si>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</si>
  <si>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</si>
  <si>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</si>
  <si>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</si>
  <si>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</si>
  <si>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</si>
  <si>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</si>
  <si>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</si>
  <si>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</si>
  <si>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</si>
  <si>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</si>
  <si>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</si>
  <si>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</si>
  <si>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</si>
  <si>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</si>
  <si>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</si>
  <si>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</si>
  <si>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</si>
  <si>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</si>
  <si>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</si>
  <si>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</si>
  <si>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</si>
  <si>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</si>
  <si>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</si>
  <si>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</si>
  <si>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</si>
  <si>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</si>
  <si>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</si>
  <si>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</si>
  <si>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</si>
  <si>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</si>
  <si>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</si>
  <si>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</si>
  <si>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</si>
  <si>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</si>
  <si>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</si>
  <si>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</si>
  <si>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</si>
  <si>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</si>
  <si>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</si>
  <si>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</si>
  <si>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</si>
  <si>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</si>
  <si>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</si>
  <si>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</si>
  <si>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</si>
  <si>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</si>
  <si>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</si>
  <si>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</si>
  <si>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</si>
  <si>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</si>
  <si>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</si>
  <si>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</si>
  <si>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</si>
  <si>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</si>
  <si>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</si>
  <si>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</si>
  <si>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</si>
  <si>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</si>
  <si>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</si>
  <si>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</si>
  <si>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</si>
  <si>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</si>
  <si>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</si>
  <si>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</si>
  <si>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</si>
  <si>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</si>
  <si>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</si>
  <si>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</si>
  <si>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</si>
  <si>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</si>
  <si>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</si>
  <si>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</si>
  <si>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</si>
  <si>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</si>
  <si>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</si>
  <si>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</si>
  <si>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</si>
  <si>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</si>
  <si>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</si>
  <si>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</si>
  <si>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</si>
  <si>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</si>
  <si>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</si>
  <si>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</si>
  <si>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</si>
  <si>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</si>
  <si>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</si>
  <si>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</si>
  <si>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</si>
  <si>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</si>
  <si>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</si>
  <si>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</si>
  <si>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</si>
  <si>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</si>
  <si>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</si>
  <si>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</si>
  <si>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</si>
  <si>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</si>
  <si>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</si>
  <si>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</si>
  <si>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</si>
  <si>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</si>
  <si>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</si>
  <si>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</si>
  <si>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</si>
  <si>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</si>
  <si>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</si>
  <si>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</si>
  <si>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</si>
  <si>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</si>
  <si>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</si>
  <si>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</si>
  <si>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</si>
  <si>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</si>
  <si>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</si>
  <si>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</si>
  <si>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</si>
  <si>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</si>
  <si>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</si>
  <si>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</si>
  <si>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</si>
  <si>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</si>
  <si>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</si>
  <si>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</si>
  <si>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</si>
  <si>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</si>
  <si>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</si>
  <si>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</si>
  <si>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</si>
  <si>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</si>
  <si>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</si>
  <si>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</si>
  <si>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</si>
  <si>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</si>
  <si>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</si>
  <si>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</si>
  <si>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</si>
  <si>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</si>
  <si>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</si>
  <si>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</si>
  <si>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</si>
  <si>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</si>
  <si>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</si>
  <si>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</si>
  <si>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</si>
  <si>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</si>
  <si>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</si>
  <si>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</si>
  <si>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</si>
  <si>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</si>
  <si>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</si>
  <si>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</si>
  <si>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</si>
  <si>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</si>
  <si>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</si>
  <si>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</si>
  <si>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</si>
  <si>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</si>
  <si>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</si>
  <si>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</si>
  <si>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</si>
  <si>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</si>
  <si>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</si>
  <si>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</si>
  <si>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</si>
  <si>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</si>
  <si>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</si>
  <si>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</si>
  <si>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</si>
  <si>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</si>
  <si>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</si>
  <si>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</si>
  <si>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</si>
  <si>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</si>
  <si>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</si>
  <si>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</si>
  <si>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</si>
  <si>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</si>
  <si>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</si>
  <si>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</si>
  <si>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</si>
  <si>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</si>
  <si>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</si>
  <si>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</si>
  <si>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</si>
  <si>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</si>
  <si>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</si>
  <si>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</si>
  <si>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</si>
  <si>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</si>
  <si>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</si>
  <si>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</si>
  <si>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</si>
  <si>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</si>
  <si>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</si>
  <si>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</si>
  <si>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</si>
  <si>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</si>
  <si>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</si>
  <si>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</si>
  <si>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</si>
  <si>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</si>
  <si>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</si>
  <si>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</si>
  <si>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</si>
  <si>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</si>
  <si>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</si>
  <si>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</si>
  <si>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</si>
  <si>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</si>
  <si>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</si>
  <si>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</si>
  <si>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</si>
  <si>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</si>
  <si>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</si>
  <si>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</si>
  <si>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</si>
  <si>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</si>
  <si>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</si>
  <si>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</si>
  <si>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</si>
  <si>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</si>
  <si>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</si>
  <si>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</si>
  <si>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</si>
  <si>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</si>
  <si>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</si>
  <si>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</si>
  <si>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</si>
  <si>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</si>
  <si>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</si>
  <si>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</si>
  <si>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</si>
  <si>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</si>
  <si>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</si>
  <si>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</si>
  <si>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</si>
  <si>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</si>
  <si>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</si>
  <si>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</si>
  <si>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</si>
  <si>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</si>
  <si>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</si>
  <si>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</si>
  <si>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</si>
  <si>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</si>
  <si>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</si>
  <si>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</si>
  <si>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</si>
  <si>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</si>
  <si>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</si>
  <si>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</si>
  <si>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</si>
  <si>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</si>
  <si>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</si>
  <si>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</si>
  <si>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</si>
  <si>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</si>
  <si>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</si>
  <si>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</si>
  <si>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</si>
  <si>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</si>
  <si>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</si>
  <si>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</si>
  <si>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</si>
  <si>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</si>
  <si>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</si>
  <si>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</si>
  <si>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</si>
  <si>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</si>
  <si>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</si>
  <si>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</si>
  <si>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</si>
  <si>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</si>
  <si>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</si>
  <si>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</si>
  <si>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</si>
  <si>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</si>
  <si>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</si>
  <si>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</si>
  <si>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</si>
  <si>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</si>
  <si>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</si>
  <si>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</si>
  <si>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</si>
  <si>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</si>
  <si>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</si>
  <si>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</si>
  <si>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</si>
  <si>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</si>
  <si>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</si>
  <si>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</si>
  <si>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</si>
  <si>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</si>
  <si>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</si>
  <si>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</si>
  <si>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</si>
  <si>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</si>
  <si>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</si>
  <si>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</si>
  <si>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</si>
  <si>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</si>
  <si>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</si>
  <si>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</si>
  <si>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</si>
  <si>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</si>
  <si>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</si>
  <si>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</si>
  <si>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</si>
  <si>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</si>
  <si>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</si>
  <si>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</si>
  <si>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</si>
  <si>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</si>
  <si>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</si>
  <si>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</si>
  <si>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</si>
  <si>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</si>
  <si>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</si>
  <si>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</si>
  <si>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</si>
  <si>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</si>
  <si>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</si>
  <si>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</si>
  <si>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</si>
  <si>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</si>
  <si>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</si>
  <si>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</si>
  <si>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</si>
  <si>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</si>
  <si>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</si>
  <si>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</si>
  <si>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</si>
  <si>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</si>
  <si>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</si>
  <si>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</si>
  <si>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</si>
  <si>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</si>
  <si>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</si>
  <si>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</si>
  <si>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</si>
  <si>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</si>
  <si>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</si>
  <si>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</si>
  <si>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</si>
  <si>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</si>
  <si>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</si>
  <si>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</si>
  <si>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</si>
  <si>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</si>
  <si>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</si>
  <si>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</si>
  <si>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</si>
  <si>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</si>
  <si>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</si>
  <si>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</si>
  <si>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</si>
  <si>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</si>
  <si>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</si>
  <si>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</si>
  <si>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</si>
  <si>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</si>
  <si>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</si>
  <si>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</si>
  <si>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</si>
  <si>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</si>
  <si>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</si>
  <si>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</si>
  <si>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</si>
  <si>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</si>
  <si>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</si>
  <si>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</si>
  <si>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</si>
  <si>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</si>
  <si>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</si>
  <si>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</si>
  <si>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</si>
  <si>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</si>
  <si>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</si>
  <si>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</si>
  <si>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</si>
  <si>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</si>
  <si>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</si>
  <si>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</si>
  <si>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</si>
  <si>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</si>
  <si>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</si>
  <si>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</si>
  <si>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</si>
  <si>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</si>
  <si>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</si>
  <si>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</si>
  <si>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</si>
  <si>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</si>
  <si>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</si>
  <si>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</si>
  <si>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</si>
  <si>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</si>
  <si>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</si>
  <si>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</si>
  <si>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</si>
  <si>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</si>
  <si>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</si>
  <si>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</si>
  <si>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</si>
  <si>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</si>
  <si>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</si>
  <si>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</si>
  <si>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</si>
  <si>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</si>
  <si>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</si>
  <si>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</si>
  <si>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</si>
  <si>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</si>
  <si>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</si>
  <si>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</si>
  <si>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</si>
  <si>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</si>
  <si>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</si>
  <si>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</si>
  <si>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</si>
  <si>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</si>
  <si>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</si>
  <si>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</si>
  <si>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</si>
  <si>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</si>
  <si>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</si>
  <si>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</si>
  <si>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</si>
  <si>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</si>
  <si>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</si>
  <si>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</si>
  <si>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</si>
  <si>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</si>
  <si>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</si>
  <si>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</si>
  <si>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</si>
  <si>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</si>
  <si>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</si>
  <si>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</si>
  <si>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</si>
  <si>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</si>
  <si>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</si>
  <si>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</si>
  <si>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</si>
  <si>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</si>
  <si>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</si>
  <si>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</si>
  <si>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</si>
  <si>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</si>
  <si>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</si>
  <si>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</si>
  <si>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</si>
  <si>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</si>
  <si>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</si>
  <si>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</si>
  <si>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</si>
  <si>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</si>
  <si>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</si>
  <si>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</si>
  <si>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</si>
  <si>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</si>
  <si>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</si>
  <si>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</si>
  <si>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</si>
  <si>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</si>
  <si>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</si>
  <si>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</si>
  <si>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</si>
  <si>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</si>
  <si>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</si>
  <si>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</si>
  <si>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</si>
  <si>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</si>
  <si>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</si>
  <si>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</si>
  <si>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</si>
  <si>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</si>
  <si>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</si>
  <si>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</si>
  <si>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</si>
  <si>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</si>
  <si>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</si>
  <si>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</si>
  <si>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</si>
  <si>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</si>
  <si>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</si>
  <si>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</si>
  <si>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</si>
  <si>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</si>
  <si>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</si>
  <si>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</si>
  <si>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</si>
  <si>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</si>
  <si>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</si>
  <si>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</si>
  <si>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</si>
  <si>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</si>
  <si>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</si>
  <si>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</si>
  <si>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</si>
  <si>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</si>
  <si>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</si>
  <si>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</si>
  <si>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</si>
  <si>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</si>
  <si>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</si>
  <si>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</si>
  <si>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</si>
  <si>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</si>
  <si>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</si>
  <si>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</si>
  <si>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</si>
  <si>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</si>
  <si>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</si>
  <si>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</si>
  <si>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</si>
  <si>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</si>
  <si>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</si>
  <si>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</si>
  <si>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</si>
  <si>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</si>
  <si>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</si>
  <si>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</si>
  <si>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</si>
  <si>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</si>
  <si>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</si>
  <si>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</si>
  <si>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</si>
  <si>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</si>
  <si>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</si>
  <si>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</si>
  <si>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</si>
  <si>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</si>
  <si>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</si>
  <si>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</si>
  <si>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</si>
  <si>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</si>
  <si>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</si>
  <si>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</si>
  <si>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</si>
  <si>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</si>
  <si>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</si>
  <si>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</si>
  <si>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</si>
  <si>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</si>
  <si>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</si>
  <si>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</si>
  <si>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</si>
  <si>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</si>
  <si>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</si>
  <si>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</si>
  <si>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</si>
  <si>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</si>
  <si>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</si>
  <si>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</si>
  <si>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</si>
  <si>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</si>
  <si>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</si>
  <si>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</si>
  <si>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</si>
  <si>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</si>
  <si>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</si>
  <si>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</si>
  <si>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</si>
  <si>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</si>
  <si>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</si>
  <si>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</si>
  <si>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</si>
  <si>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</si>
  <si>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</si>
  <si>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</si>
  <si>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</si>
  <si>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</si>
  <si>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</si>
  <si>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</si>
  <si>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</si>
  <si>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</si>
  <si>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</si>
  <si>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</si>
  <si>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</si>
  <si>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</si>
  <si>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</si>
  <si>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</si>
  <si>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</si>
  <si>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</si>
  <si>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</si>
  <si>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</si>
  <si>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</si>
  <si>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</si>
  <si>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</si>
  <si>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</si>
  <si>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</si>
  <si>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</si>
  <si>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</si>
  <si>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</si>
  <si>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</si>
  <si>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</si>
  <si>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</si>
  <si>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</si>
  <si>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</si>
  <si>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</si>
  <si>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</si>
  <si>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</si>
  <si>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</si>
  <si>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</si>
  <si>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</si>
  <si>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</si>
  <si>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</si>
  <si>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</si>
  <si>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</si>
  <si>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</si>
  <si>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</si>
  <si>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</si>
  <si>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</si>
  <si>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</si>
  <si>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</si>
  <si>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</si>
  <si>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</si>
  <si>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</si>
  <si>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</si>
  <si>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</si>
  <si>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</si>
  <si>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</si>
  <si>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</si>
  <si>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</si>
  <si>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</si>
  <si>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</si>
  <si>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</si>
  <si>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</si>
  <si>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</si>
  <si>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</si>
  <si>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</si>
  <si>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</si>
  <si>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</si>
  <si>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</si>
  <si>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</si>
  <si>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</si>
  <si>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</si>
  <si>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</si>
  <si>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</si>
  <si>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</si>
  <si>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</si>
  <si>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</si>
  <si>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</si>
  <si>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</si>
  <si>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</si>
  <si>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</si>
  <si>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</si>
  <si>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</si>
  <si>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</si>
  <si>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</si>
  <si>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</si>
  <si>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</si>
  <si>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</si>
  <si>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</si>
  <si>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</si>
  <si>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</si>
  <si>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</si>
  <si>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</si>
  <si>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</si>
  <si>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</si>
  <si>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</si>
  <si>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</si>
  <si>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</si>
  <si>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</si>
  <si>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</si>
  <si>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</si>
  <si>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</si>
  <si>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</si>
  <si>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</si>
  <si>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</si>
  <si>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</si>
  <si>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</si>
  <si>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</si>
  <si>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</si>
  <si>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</si>
  <si>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</si>
  <si>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</si>
  <si>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</si>
  <si>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</si>
  <si>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</si>
  <si>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</si>
  <si>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</si>
  <si>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</si>
  <si>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</si>
  <si>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</si>
  <si>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</si>
  <si>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</si>
  <si>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</si>
  <si>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</si>
  <si>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</si>
  <si>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</si>
  <si>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</si>
  <si>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</si>
  <si>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</si>
  <si>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</si>
  <si>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</si>
  <si>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</si>
  <si>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</si>
  <si>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</si>
  <si>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</si>
  <si>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</si>
  <si>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</si>
  <si>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</si>
  <si>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</si>
  <si>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</si>
  <si>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</si>
  <si>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</si>
  <si>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</si>
  <si>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</si>
  <si>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</si>
  <si>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</si>
  <si>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</si>
  <si>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</si>
  <si>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</si>
  <si>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</si>
  <si>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</si>
  <si>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</si>
  <si>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</si>
  <si>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</si>
  <si>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</si>
  <si>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</si>
  <si>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</si>
  <si>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</si>
  <si>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</si>
  <si>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</si>
  <si>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</si>
  <si>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</si>
  <si>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</si>
  <si>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</si>
  <si>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</si>
  <si>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</si>
  <si>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</si>
  <si>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</si>
  <si>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</si>
  <si>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</si>
  <si>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</si>
  <si>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</si>
  <si>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</si>
  <si>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</si>
  <si>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</si>
  <si>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</si>
  <si>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</si>
  <si>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</si>
  <si>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</si>
  <si>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</si>
  <si>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</si>
  <si>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</si>
  <si>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</si>
  <si>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</si>
  <si>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</si>
  <si>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</si>
  <si>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</si>
  <si>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</si>
  <si>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</si>
  <si>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</si>
  <si>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</si>
  <si>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</si>
  <si>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</si>
  <si>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</si>
  <si>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</si>
  <si>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</si>
  <si>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</si>
  <si>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</si>
  <si>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</si>
  <si>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</si>
  <si>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</si>
  <si>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</si>
  <si>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</si>
  <si>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</si>
  <si>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</si>
  <si>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</si>
  <si>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</si>
  <si>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</si>
  <si>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</si>
  <si>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</si>
  <si>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</si>
  <si>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</si>
  <si>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</si>
  <si>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</si>
  <si>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</si>
  <si>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</si>
  <si>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</si>
  <si>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</si>
  <si>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</si>
  <si>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</si>
  <si>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</si>
  <si>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</si>
  <si>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</si>
  <si>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</si>
  <si>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</si>
  <si>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</si>
  <si>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</si>
  <si>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</si>
  <si>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</si>
  <si>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</si>
  <si>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</si>
  <si>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</si>
  <si>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</si>
  <si>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</si>
  <si>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</si>
  <si>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</si>
  <si>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</si>
  <si>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</si>
  <si>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</si>
  <si>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</si>
  <si>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</si>
  <si>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</si>
  <si>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</si>
  <si>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</si>
  <si>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</si>
  <si>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</si>
  <si>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</si>
  <si>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</si>
  <si>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</si>
  <si>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</si>
  <si>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</si>
  <si>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</si>
  <si>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</si>
  <si>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</si>
  <si>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</si>
  <si>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</si>
  <si>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</si>
  <si>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</si>
  <si>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</si>
  <si>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</si>
  <si>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</si>
  <si>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</si>
  <si>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</si>
  <si>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</si>
  <si>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</si>
  <si>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</si>
  <si>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</si>
  <si>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</si>
  <si>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</si>
  <si>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</si>
  <si>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</si>
  <si>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</si>
  <si>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</si>
  <si>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</si>
  <si>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</si>
  <si>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</si>
  <si>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</si>
  <si>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</si>
  <si>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</si>
  <si>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</si>
  <si>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</si>
  <si>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</si>
  <si>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</si>
  <si>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</si>
  <si>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</si>
  <si>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</si>
  <si>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</si>
  <si>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</si>
  <si>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</si>
  <si>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</si>
  <si>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</si>
  <si>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</si>
  <si>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</si>
  <si>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</si>
  <si>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</si>
  <si>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</si>
  <si>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</si>
  <si>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</si>
  <si>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</si>
  <si>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</si>
  <si>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</si>
  <si>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</si>
  <si>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</si>
  <si>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</si>
  <si>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</si>
  <si>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</si>
  <si>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</si>
  <si>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</si>
  <si>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</si>
  <si>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</si>
  <si>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</si>
  <si>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</si>
  <si>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</si>
  <si>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</si>
  <si>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</si>
  <si>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</si>
  <si>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</si>
  <si>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</si>
  <si>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</si>
  <si>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</si>
  <si>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</si>
  <si>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</si>
  <si>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</si>
  <si>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</si>
  <si>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</si>
  <si>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</si>
  <si>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</si>
  <si>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</si>
  <si>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</si>
  <si>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</si>
  <si>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</si>
  <si>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</si>
  <si>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</si>
  <si>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</si>
  <si>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</si>
  <si>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</si>
  <si>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</si>
  <si>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</si>
  <si>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</si>
  <si>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</si>
  <si>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</si>
  <si>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</si>
  <si>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</si>
  <si>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</si>
  <si>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</si>
  <si>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</si>
  <si>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</si>
  <si>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</si>
  <si>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</si>
  <si>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</si>
  <si>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</si>
  <si>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</si>
  <si>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</si>
  <si>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</si>
  <si>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</si>
  <si>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</si>
  <si>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</si>
  <si>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</si>
  <si>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</si>
  <si>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</si>
  <si>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</si>
  <si>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</si>
  <si>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</si>
  <si>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</si>
  <si>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</si>
  <si>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</si>
  <si>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</si>
  <si>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</si>
  <si>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</si>
  <si>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</si>
  <si>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</si>
  <si>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</si>
  <si>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</si>
  <si>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</si>
  <si>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</si>
  <si>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</si>
  <si>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</si>
  <si>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</si>
  <si>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</si>
  <si>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</si>
  <si>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</si>
  <si>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</si>
  <si>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</si>
  <si>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</si>
  <si>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</si>
  <si>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</si>
  <si>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</si>
  <si>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</si>
  <si>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</si>
  <si>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</si>
  <si>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</si>
  <si>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</si>
  <si>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</si>
  <si>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</si>
  <si>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</si>
  <si>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</si>
  <si>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</si>
  <si>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</si>
  <si>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</si>
  <si>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</si>
  <si>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</si>
  <si>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</si>
  <si>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</si>
  <si>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</si>
  <si>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</si>
  <si>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</si>
  <si>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</si>
  <si>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</si>
  <si>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</si>
  <si>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</si>
  <si>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</si>
  <si>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</si>
  <si>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</si>
  <si>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</si>
  <si>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</si>
  <si>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</si>
  <si>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</si>
  <si>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</si>
  <si>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</si>
  <si>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</si>
  <si>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</si>
  <si>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</si>
  <si>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</si>
  <si>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</si>
  <si>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</si>
  <si>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</si>
  <si>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</si>
  <si>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</si>
  <si>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</si>
  <si>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</si>
  <si>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</si>
  <si>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</si>
  <si>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</si>
  <si>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</si>
  <si>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</si>
  <si>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</si>
  <si>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</si>
  <si>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</si>
  <si>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</si>
  <si>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</si>
  <si>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</si>
  <si>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</si>
  <si>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</si>
  <si>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</si>
  <si>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</si>
  <si>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</si>
  <si>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</si>
  <si>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</si>
  <si>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</si>
  <si>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</si>
  <si>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</si>
  <si>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</si>
  <si>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</si>
  <si>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</si>
  <si>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</si>
  <si>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</si>
  <si>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</si>
  <si>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</si>
  <si>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</si>
  <si>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</si>
  <si>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</si>
  <si>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</si>
  <si>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</si>
  <si>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</si>
  <si>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</si>
  <si>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</si>
  <si>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</si>
  <si>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</si>
  <si>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</si>
  <si>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</si>
  <si>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</si>
  <si>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</si>
  <si>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</si>
  <si>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</si>
  <si>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</si>
  <si>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</si>
  <si>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</si>
  <si>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</si>
  <si>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</si>
  <si>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</si>
  <si>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</si>
  <si>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</si>
  <si>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</si>
  <si>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</si>
  <si>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</si>
  <si>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</si>
  <si>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</si>
  <si>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</si>
  <si>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</si>
  <si>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</si>
  <si>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</si>
  <si>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</si>
  <si>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</si>
  <si>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</si>
  <si>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</si>
  <si>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</si>
  <si>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</si>
  <si>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</si>
  <si>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</si>
  <si>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</si>
  <si>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</si>
  <si>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</si>
  <si>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</si>
  <si>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</si>
  <si>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</si>
  <si>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</si>
  <si>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</si>
  <si>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</si>
  <si>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</si>
  <si>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</si>
  <si>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</si>
  <si>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</si>
  <si>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</si>
  <si>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</si>
  <si>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</si>
  <si>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</si>
  <si>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</si>
  <si>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</si>
  <si>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</si>
  <si>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</si>
  <si>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</si>
  <si>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</si>
  <si>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</si>
  <si>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</si>
  <si>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</si>
  <si>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</si>
  <si>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</si>
  <si>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</si>
  <si>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</si>
  <si>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</si>
  <si>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</si>
  <si>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</si>
  <si>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</si>
  <si>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</si>
  <si>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</si>
  <si>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</si>
  <si>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</si>
  <si>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</si>
  <si>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</si>
  <si>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</si>
  <si>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</si>
  <si>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</si>
  <si>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</si>
  <si>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</si>
  <si>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</si>
  <si>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</si>
  <si>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</si>
  <si>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</si>
  <si>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</si>
  <si>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</si>
  <si>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</si>
  <si>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</si>
  <si>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</si>
  <si>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</si>
  <si>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</si>
  <si>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</si>
  <si>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</si>
  <si>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</si>
  <si>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</si>
  <si>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</si>
  <si>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</si>
  <si>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</si>
  <si>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</si>
  <si>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</si>
  <si>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</si>
  <si>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</si>
  <si>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</si>
  <si>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</si>
  <si>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</si>
  <si>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</si>
  <si>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</si>
  <si>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</si>
  <si>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</si>
  <si>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</si>
  <si>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</si>
  <si>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</si>
  <si>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</si>
  <si>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</si>
  <si>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</si>
  <si>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</si>
  <si>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</si>
  <si>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</si>
  <si>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</si>
  <si>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</si>
  <si>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</si>
  <si>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</si>
  <si>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</si>
  <si>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</si>
  <si>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</si>
  <si>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</si>
  <si>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</si>
  <si>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</si>
  <si>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</si>
  <si>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</si>
  <si>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</si>
  <si>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</si>
  <si>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</si>
  <si>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</si>
  <si>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</si>
  <si>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</si>
  <si>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</si>
  <si>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</si>
  <si>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</si>
  <si>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</si>
  <si>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</si>
  <si>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</si>
  <si>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</si>
  <si>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</si>
  <si>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</si>
  <si>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</si>
  <si>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</si>
  <si>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</si>
  <si>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</si>
  <si>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</si>
  <si>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</si>
  <si>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</si>
  <si>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</si>
  <si>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</si>
  <si>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</si>
  <si>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</si>
  <si>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</si>
  <si>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</si>
  <si>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</si>
  <si>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</si>
  <si>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</si>
  <si>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</si>
  <si>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</si>
  <si>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</si>
  <si>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</si>
  <si>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</si>
  <si>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</si>
  <si>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</si>
  <si>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</si>
  <si>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</si>
  <si>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</si>
  <si>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</si>
  <si>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</si>
  <si>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</si>
  <si>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</si>
  <si>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</si>
  <si>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</si>
  <si>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</si>
  <si>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</si>
  <si>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</si>
  <si>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</si>
  <si>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</si>
  <si>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</si>
  <si>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</si>
  <si>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</si>
  <si>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</si>
  <si>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</si>
  <si>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</si>
  <si>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</si>
  <si>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</si>
  <si>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</si>
  <si>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</si>
  <si>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</si>
  <si>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</si>
  <si>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</si>
  <si>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</si>
  <si>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</si>
  <si>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</si>
  <si>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</si>
  <si>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</si>
  <si>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</si>
  <si>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</si>
  <si>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</si>
  <si>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</si>
  <si>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</si>
  <si>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</si>
  <si>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</si>
  <si>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</si>
  <si>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</si>
  <si>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</si>
  <si>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</si>
  <si>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</si>
  <si>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</si>
  <si>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</si>
  <si>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</si>
  <si>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</si>
  <si>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</si>
  <si>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</si>
  <si>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</si>
  <si>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</si>
  <si>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</si>
  <si>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</si>
  <si>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</si>
  <si>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</si>
  <si>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</si>
  <si>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</si>
  <si>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</si>
  <si>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</si>
  <si>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</si>
  <si>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</si>
  <si>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</si>
  <si>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</si>
  <si>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</si>
  <si>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</si>
  <si>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</si>
  <si>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</si>
  <si>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</si>
  <si>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</si>
  <si>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</si>
  <si>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</si>
  <si>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</si>
  <si>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</si>
  <si>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</si>
  <si>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</si>
  <si>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</si>
  <si>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</si>
  <si>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</si>
  <si>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</si>
  <si>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</si>
  <si>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</si>
  <si>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</si>
  <si>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</si>
  <si>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</si>
  <si>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</si>
  <si>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</si>
  <si>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</si>
  <si>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</si>
  <si>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</si>
  <si>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</si>
  <si>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</si>
  <si>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</si>
  <si>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</si>
  <si>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</si>
  <si>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</si>
  <si>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</si>
  <si>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</si>
  <si>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</si>
  <si>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</si>
  <si>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</si>
  <si>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</si>
  <si>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</si>
  <si>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</si>
  <si>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</si>
  <si>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</si>
  <si>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</si>
  <si>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</si>
  <si>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</si>
  <si>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</si>
  <si>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</si>
  <si>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</si>
  <si>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</si>
  <si>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</si>
  <si>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</si>
  <si>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</si>
  <si>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</si>
  <si>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</si>
  <si>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</si>
  <si>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</si>
  <si>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</si>
  <si>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</si>
  <si>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</si>
  <si>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</si>
  <si>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</si>
  <si>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</si>
  <si>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</si>
  <si>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</si>
  <si>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</si>
  <si>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</si>
  <si>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</si>
  <si>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</si>
  <si>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</si>
  <si>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</si>
  <si>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</si>
  <si>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</si>
  <si>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</si>
  <si>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</si>
  <si>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</si>
  <si>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</si>
  <si>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</si>
  <si>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</si>
  <si>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</si>
  <si>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</si>
  <si>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</si>
  <si>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</si>
  <si>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</si>
  <si>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</si>
  <si>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</si>
  <si>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</si>
  <si>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</si>
  <si>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</si>
  <si>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</si>
  <si>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</si>
  <si>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</si>
  <si>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</si>
  <si>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</si>
  <si>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</si>
  <si>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</si>
  <si>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</si>
  <si>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</si>
  <si>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</si>
  <si>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</si>
  <si>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</si>
  <si>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</si>
  <si>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</si>
  <si>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</si>
  <si>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</si>
  <si>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</si>
  <si>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</si>
  <si>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</si>
  <si>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</si>
  <si>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</si>
  <si>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</si>
  <si>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</si>
  <si>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</si>
  <si>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</si>
  <si>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</si>
  <si>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</si>
  <si>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</si>
  <si>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</si>
  <si>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</si>
  <si>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</si>
  <si>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</si>
  <si>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</si>
  <si>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</si>
  <si>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</si>
  <si>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</si>
  <si>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</si>
  <si>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</si>
  <si>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</si>
  <si>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</si>
  <si>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</si>
  <si>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</si>
  <si>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</si>
  <si>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</si>
  <si>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</si>
  <si>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</si>
  <si>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</si>
  <si>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</si>
  <si>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</si>
  <si>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</si>
  <si>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</si>
  <si>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</si>
  <si>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</si>
  <si>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</si>
  <si>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</si>
  <si>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</si>
  <si>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</si>
  <si>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</si>
  <si>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</si>
  <si>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</si>
  <si>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</si>
  <si>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</si>
  <si>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</si>
  <si>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</si>
  <si>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</si>
  <si>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</si>
  <si>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</si>
  <si>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</si>
  <si>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</si>
  <si>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</si>
  <si>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</si>
  <si>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</si>
  <si>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</si>
  <si>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</si>
  <si>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</si>
  <si>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</si>
  <si>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</si>
  <si>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</si>
  <si>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</si>
  <si>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</si>
  <si>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</si>
  <si>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</si>
  <si>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</si>
  <si>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</si>
  <si>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</si>
  <si>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</si>
  <si>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</si>
  <si>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</si>
  <si>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</si>
  <si>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</si>
  <si>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</si>
  <si>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</si>
  <si>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</si>
  <si>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</si>
  <si>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</si>
  <si>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</si>
  <si>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</si>
  <si>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</si>
  <si>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</si>
  <si>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</si>
  <si>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</si>
  <si>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</si>
  <si>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</si>
  <si>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</si>
  <si>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</si>
  <si>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</si>
  <si>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</si>
  <si>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</si>
  <si>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</si>
  <si>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</si>
  <si>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</si>
  <si>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</si>
  <si>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</si>
  <si>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</si>
  <si>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</si>
  <si>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</si>
  <si>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</si>
  <si>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</si>
  <si>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</si>
  <si>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</si>
  <si>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</si>
  <si>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</si>
  <si>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</si>
  <si>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</si>
  <si>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</si>
  <si>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</si>
  <si>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</si>
  <si>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</si>
  <si>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</si>
  <si>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</si>
  <si>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</si>
  <si>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</si>
  <si>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</si>
  <si>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</si>
  <si>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</si>
  <si>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</si>
  <si>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</si>
  <si>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</si>
  <si>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</si>
  <si>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</si>
  <si>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</si>
  <si>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</si>
  <si>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</si>
  <si>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</si>
  <si>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</si>
  <si>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</si>
  <si>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</si>
  <si>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</si>
  <si>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</si>
  <si>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</si>
  <si>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</si>
  <si>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</si>
  <si>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</si>
  <si>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</si>
  <si>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</si>
  <si>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</si>
  <si>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</si>
  <si>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</si>
  <si>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</si>
  <si>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</si>
  <si>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</si>
  <si>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</si>
  <si>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</si>
  <si>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</si>
  <si>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</si>
  <si>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</si>
  <si>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</si>
  <si>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</si>
  <si>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</si>
  <si>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</si>
  <si>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</si>
  <si>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</si>
  <si>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</si>
  <si>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</si>
  <si>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</si>
  <si>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</si>
  <si>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</si>
  <si>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</si>
  <si>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</si>
  <si>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</si>
  <si>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</si>
  <si>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</si>
  <si>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</si>
  <si>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</si>
  <si>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</si>
  <si>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</si>
  <si>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</si>
  <si>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</si>
  <si>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</si>
  <si>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</si>
  <si>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</si>
  <si>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</si>
  <si>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</si>
  <si>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</si>
  <si>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</si>
  <si>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</si>
  <si>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</si>
  <si>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</si>
  <si>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</si>
  <si>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</si>
  <si>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</si>
  <si>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</si>
  <si>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</si>
  <si>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</si>
  <si>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</si>
  <si>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</si>
  <si>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</si>
  <si>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</si>
  <si>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</si>
  <si>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</si>
  <si>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</si>
  <si>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</si>
  <si>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</si>
  <si>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</si>
  <si>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</si>
  <si>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</si>
  <si>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</si>
  <si>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</si>
  <si>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</si>
  <si>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</si>
  <si>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</si>
  <si>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</si>
  <si>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</si>
  <si>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</si>
  <si>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</si>
  <si>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</si>
  <si>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</si>
  <si>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</si>
  <si>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</si>
  <si>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</si>
  <si>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</si>
  <si>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</si>
  <si>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</si>
  <si>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</si>
  <si>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</si>
  <si>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</si>
  <si>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</si>
  <si>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</si>
  <si>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</si>
  <si>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</si>
  <si>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</si>
  <si>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</si>
  <si>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</si>
  <si>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</si>
  <si>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</si>
  <si>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</si>
  <si>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</si>
  <si>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</si>
  <si>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</si>
  <si>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</si>
  <si>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</si>
  <si>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</si>
  <si>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</si>
  <si>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</si>
  <si>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</si>
  <si>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</si>
  <si>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</si>
  <si>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</si>
  <si>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</si>
  <si>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</si>
  <si>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</si>
  <si>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</si>
  <si>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</si>
  <si>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</si>
  <si>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</si>
  <si>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</si>
  <si>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</si>
  <si>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</si>
  <si>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</si>
  <si>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</si>
  <si>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</si>
  <si>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</si>
  <si>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</si>
  <si>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</si>
  <si>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</si>
  <si>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</si>
  <si>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</si>
  <si>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</si>
  <si>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</si>
  <si>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</si>
  <si>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</si>
  <si>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</si>
  <si>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</si>
  <si>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</si>
  <si>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</si>
  <si>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</si>
  <si>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</si>
  <si>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</si>
  <si>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</si>
  <si>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</si>
  <si>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</si>
  <si>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</si>
  <si>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</si>
  <si>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</si>
  <si>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</si>
  <si>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</si>
  <si>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</si>
  <si>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</si>
  <si>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</si>
  <si>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</si>
  <si>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</si>
  <si>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</si>
  <si>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</si>
  <si>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</si>
  <si>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</si>
  <si>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</si>
  <si>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</si>
  <si>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</si>
  <si>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</si>
  <si>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</si>
  <si>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</si>
  <si>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</si>
  <si>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</si>
  <si>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</si>
  <si>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</si>
  <si>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</si>
  <si>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</si>
  <si>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</si>
  <si>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</si>
  <si>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</si>
  <si>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</si>
  <si>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</si>
  <si>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</si>
  <si>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</si>
  <si>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</si>
  <si>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</si>
  <si>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</si>
  <si>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</si>
  <si>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</si>
  <si>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</si>
  <si>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</si>
  <si>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</si>
  <si>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</si>
  <si>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</si>
  <si>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</si>
  <si>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</si>
  <si>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</si>
  <si>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</si>
  <si>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</si>
  <si>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</si>
  <si>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</si>
  <si>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</si>
  <si>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</si>
  <si>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</si>
  <si>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</si>
  <si>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</si>
  <si>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</si>
  <si>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</si>
  <si>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</si>
  <si>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</si>
  <si>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</si>
  <si>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</si>
  <si>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</si>
  <si>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</si>
  <si>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</si>
  <si>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</si>
  <si>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</si>
  <si>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</si>
  <si>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</si>
  <si>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</si>
  <si>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</si>
  <si>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</si>
  <si>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</si>
  <si>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</si>
  <si>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</si>
  <si>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</si>
  <si>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</si>
  <si>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</si>
  <si>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</si>
  <si>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</si>
  <si>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</si>
  <si>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</si>
  <si>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</si>
  <si>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</si>
  <si>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</si>
  <si>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</si>
  <si>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</si>
  <si>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</si>
  <si>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</si>
  <si>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</si>
  <si>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</si>
  <si>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</si>
  <si>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</si>
  <si>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</si>
  <si>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</si>
  <si>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</si>
  <si>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</si>
  <si>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</si>
  <si>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</si>
  <si>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</si>
  <si>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</si>
  <si>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</si>
  <si>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</si>
  <si>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</si>
  <si>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</si>
  <si>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</si>
  <si>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</si>
  <si>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</si>
  <si>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</si>
  <si>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</si>
  <si>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</si>
  <si>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</si>
  <si>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</si>
  <si>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</si>
  <si>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</si>
  <si>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</si>
  <si>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</si>
  <si>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</si>
  <si>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</si>
  <si>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</si>
  <si>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</si>
  <si>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</si>
  <si>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</si>
  <si>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</si>
  <si>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</si>
  <si>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</si>
  <si>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</si>
  <si>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</si>
  <si>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</si>
  <si>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</si>
  <si>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</si>
  <si>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</si>
  <si>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</si>
  <si>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</si>
  <si>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</si>
  <si>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</si>
  <si>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</si>
  <si>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</si>
  <si>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</si>
  <si>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</si>
  <si>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</si>
  <si>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</si>
  <si>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</si>
  <si>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</si>
  <si>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</si>
  <si>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</si>
  <si>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</si>
  <si>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</si>
  <si>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</si>
  <si>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</si>
  <si>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</si>
  <si>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</si>
  <si>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</si>
  <si>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</si>
  <si>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</si>
  <si>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</si>
  <si>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</si>
  <si>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</si>
  <si>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</si>
  <si>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</si>
  <si>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</si>
  <si>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</si>
  <si>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</si>
  <si>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</si>
  <si>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</si>
  <si>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</si>
  <si>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</si>
  <si>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</si>
  <si>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</si>
  <si>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</si>
  <si>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</si>
  <si>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</si>
  <si>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</si>
  <si>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</si>
  <si>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</si>
  <si>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</si>
  <si>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</si>
  <si>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</si>
  <si>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</si>
  <si>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</si>
  <si>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</si>
  <si>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</si>
  <si>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</si>
  <si>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</si>
  <si>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</si>
  <si>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</si>
  <si>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</si>
  <si>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</si>
  <si>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</si>
  <si>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</si>
  <si>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</si>
  <si>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</si>
  <si>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</si>
  <si>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</si>
  <si>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</si>
  <si>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</si>
  <si>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</si>
  <si>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</si>
  <si>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</si>
  <si>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</si>
  <si>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</si>
  <si>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</si>
  <si>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</si>
  <si>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</si>
  <si>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</si>
  <si>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</si>
  <si>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</si>
  <si>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</si>
  <si>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</si>
  <si>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</si>
  <si>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</si>
  <si>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</si>
  <si>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</si>
  <si>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</si>
  <si>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</si>
  <si>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</si>
  <si>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</si>
  <si>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</si>
  <si>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</si>
  <si>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</si>
  <si>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</si>
  <si>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</si>
  <si>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</si>
  <si>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</si>
  <si>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</si>
  <si>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</si>
  <si>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</si>
  <si>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</si>
  <si>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</si>
  <si>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</si>
  <si>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</si>
  <si>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</si>
  <si>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</si>
  <si>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</si>
  <si>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</si>
  <si>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</si>
  <si>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</si>
  <si>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</si>
  <si>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</si>
  <si>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</si>
  <si>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</si>
  <si>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</si>
  <si>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</si>
  <si>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</si>
  <si>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</si>
  <si>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</si>
  <si>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</si>
  <si>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</si>
  <si>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</si>
  <si>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</si>
  <si>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</si>
  <si>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</si>
  <si>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</si>
  <si>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</si>
  <si>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</si>
  <si>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</si>
  <si>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</si>
  <si>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</si>
  <si>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</si>
  <si>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</si>
  <si>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</si>
  <si>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</si>
  <si>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</si>
  <si>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</si>
  <si>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</si>
  <si>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</si>
  <si>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</si>
  <si>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</si>
  <si>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</si>
  <si>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</si>
  <si>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</si>
  <si>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</si>
  <si>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</si>
  <si>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</si>
  <si>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</si>
  <si>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</si>
  <si>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</si>
  <si>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</si>
  <si>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</si>
  <si>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</si>
  <si>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</si>
  <si>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</si>
  <si>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</si>
  <si>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</si>
  <si>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</si>
  <si>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</si>
  <si>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</si>
  <si>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</si>
  <si>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</si>
  <si>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</si>
  <si>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</si>
  <si>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</si>
  <si>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</si>
  <si>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</si>
  <si>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</si>
  <si>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</si>
  <si>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</si>
  <si>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</si>
  <si>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</si>
  <si>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</si>
  <si>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</si>
  <si>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</si>
  <si>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</si>
  <si>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</si>
  <si>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</si>
  <si>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</si>
  <si>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</si>
  <si>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</si>
  <si>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</si>
  <si>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</si>
  <si>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</si>
  <si>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</si>
  <si>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</si>
  <si>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</si>
  <si>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</si>
  <si>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</si>
  <si>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</si>
  <si>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</si>
  <si>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</si>
  <si>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</si>
  <si>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</si>
  <si>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</si>
  <si>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</si>
  <si>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</si>
  <si>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</si>
  <si>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</si>
  <si>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</si>
  <si>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</si>
  <si>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</si>
  <si>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</si>
  <si>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</si>
  <si>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</si>
  <si>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</si>
  <si>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</si>
  <si>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</si>
  <si>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</si>
  <si>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</si>
  <si>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</si>
  <si>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</si>
  <si>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</si>
  <si>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</si>
  <si>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</si>
  <si>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</si>
  <si>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</si>
  <si>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</si>
  <si>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</si>
  <si>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</si>
  <si>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</si>
  <si>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</si>
  <si>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</si>
  <si>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</si>
  <si>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</si>
  <si>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</si>
  <si>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</si>
  <si>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</si>
  <si>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</si>
  <si>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</si>
  <si>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</si>
  <si>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</si>
  <si>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</si>
  <si>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</si>
  <si>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</si>
  <si>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</si>
  <si>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</si>
  <si>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</si>
  <si>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</si>
  <si>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</si>
  <si>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</si>
  <si>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</si>
  <si>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</si>
  <si>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</si>
  <si>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</si>
  <si>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</si>
  <si>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</si>
  <si>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</si>
  <si>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</si>
  <si>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</si>
  <si>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</si>
  <si>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</si>
  <si>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</si>
  <si>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</si>
  <si>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</si>
  <si>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</si>
  <si>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</si>
  <si>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</si>
  <si>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</si>
  <si>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</si>
  <si>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</si>
  <si>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</si>
  <si>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</si>
  <si>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</si>
  <si>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</si>
  <si>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</si>
  <si>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</si>
  <si>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</si>
  <si>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</si>
  <si>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</si>
  <si>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</si>
  <si>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</si>
  <si>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</si>
  <si>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</si>
  <si>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</si>
  <si>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</si>
  <si>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</si>
  <si>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</si>
  <si>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</si>
  <si>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</si>
  <si>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</si>
  <si>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</si>
  <si>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</si>
  <si>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</si>
  <si>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</si>
  <si>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</si>
  <si>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</si>
  <si>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</si>
  <si>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</si>
  <si>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</si>
  <si>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</si>
  <si>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</si>
  <si>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</si>
  <si>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</si>
  <si>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</si>
  <si>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</si>
  <si>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</si>
  <si>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</si>
  <si>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</si>
  <si>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</si>
  <si>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</si>
  <si>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</si>
  <si>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</si>
  <si>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</si>
  <si>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</si>
  <si>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</si>
  <si>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</si>
  <si>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</si>
  <si>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</si>
  <si>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</si>
  <si>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</si>
  <si>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</si>
  <si>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</si>
  <si>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</si>
  <si>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</si>
  <si>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</si>
  <si>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</si>
  <si>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</si>
  <si>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</si>
  <si>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</si>
  <si>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</si>
  <si>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</si>
  <si>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</si>
  <si>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</si>
  <si>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</si>
  <si>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</si>
  <si>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</si>
  <si>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</si>
  <si>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</si>
  <si>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</si>
  <si>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</si>
  <si>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</si>
  <si>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</si>
  <si>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</si>
  <si>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</si>
  <si>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</si>
  <si>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</si>
  <si>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</si>
  <si>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</si>
  <si>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</si>
  <si>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</si>
  <si>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</si>
  <si>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</si>
  <si>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</si>
  <si>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</si>
  <si>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</si>
  <si>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</si>
  <si>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</si>
  <si>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</si>
  <si>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</si>
  <si>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</si>
  <si>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</si>
  <si>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</si>
  <si>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</si>
  <si>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</si>
  <si>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</si>
  <si>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</si>
  <si>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</si>
  <si>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</si>
  <si>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</si>
  <si>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</si>
  <si>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</si>
  <si>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</si>
  <si>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</si>
  <si>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</si>
  <si>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</si>
  <si>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</si>
  <si>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</si>
  <si>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</si>
  <si>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</si>
  <si>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</si>
  <si>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</si>
  <si>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</si>
  <si>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</si>
  <si>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</si>
  <si>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</si>
  <si>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</si>
  <si>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</si>
  <si>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</si>
  <si>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</si>
  <si>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</si>
  <si>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</si>
  <si>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</si>
  <si>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</si>
  <si>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</si>
  <si>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</si>
  <si>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</si>
  <si>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</si>
  <si>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</si>
  <si>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</si>
  <si>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</si>
  <si>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</si>
  <si>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</si>
  <si>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</si>
  <si>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</si>
  <si>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</si>
  <si>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</si>
  <si>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</si>
  <si>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</si>
  <si>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</si>
  <si>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</si>
  <si>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</si>
  <si>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</si>
  <si>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</si>
  <si>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</si>
  <si>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</si>
  <si>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</si>
  <si>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</si>
  <si>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</si>
  <si>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</si>
  <si>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</si>
  <si>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</si>
  <si>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</si>
  <si>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</si>
  <si>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</si>
  <si>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</si>
  <si>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</si>
  <si>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</si>
  <si>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</si>
  <si>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</si>
  <si>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</si>
  <si>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</si>
  <si>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</si>
  <si>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</si>
  <si>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</si>
  <si>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</si>
  <si>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</si>
  <si>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</si>
  <si>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</si>
  <si>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</si>
  <si>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</si>
  <si>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</si>
  <si>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</si>
  <si>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</si>
  <si>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</si>
  <si>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</si>
  <si>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</si>
  <si>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</si>
  <si>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</si>
  <si>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</si>
  <si>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</si>
  <si>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</si>
  <si>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</si>
  <si>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</si>
  <si>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</si>
  <si>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</si>
  <si>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</si>
  <si>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</si>
  <si>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</si>
  <si>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</si>
  <si>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</si>
  <si>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</si>
  <si>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</si>
  <si>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</si>
  <si>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</si>
  <si>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</si>
  <si>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</si>
  <si>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</si>
  <si>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</si>
  <si>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</si>
  <si>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</si>
  <si>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</si>
  <si>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</si>
  <si>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</si>
  <si>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</si>
  <si>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</si>
  <si>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</si>
  <si>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</si>
  <si>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</si>
  <si>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</si>
  <si>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</si>
  <si>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</si>
  <si>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</si>
  <si>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</si>
  <si>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</si>
  <si>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</si>
  <si>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</si>
  <si>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</si>
  <si>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</si>
  <si>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</si>
  <si>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</si>
  <si>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</si>
  <si>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</si>
  <si>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</si>
  <si>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</si>
  <si>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</si>
  <si>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</si>
  <si>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</si>
  <si>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</si>
  <si>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</si>
  <si>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</si>
  <si>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</si>
  <si>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</si>
  <si>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</si>
  <si>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</si>
  <si>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</si>
  <si>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</si>
  <si>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</si>
  <si>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</si>
  <si>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</si>
  <si>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</si>
  <si>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</si>
  <si>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</si>
  <si>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</si>
  <si>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</si>
  <si>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</si>
  <si>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</si>
  <si>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</si>
  <si>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</si>
  <si>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</si>
  <si>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</si>
  <si>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</si>
  <si>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</si>
  <si>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</si>
  <si>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</si>
  <si>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</si>
  <si>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</si>
  <si>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</si>
  <si>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</si>
  <si>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</si>
  <si>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</si>
  <si>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</si>
  <si>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</si>
  <si>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</si>
  <si>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</si>
  <si>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</si>
  <si>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</si>
  <si>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</si>
  <si>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</si>
  <si>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</si>
  <si>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</si>
  <si>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</si>
  <si>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</si>
  <si>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</si>
  <si>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</si>
  <si>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</si>
  <si>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</si>
  <si>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</si>
  <si>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</si>
  <si>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</si>
  <si>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</si>
  <si>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</si>
  <si>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</si>
  <si>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</si>
  <si>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</si>
  <si>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</si>
  <si>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</si>
  <si>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</si>
  <si>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</si>
  <si>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</si>
  <si>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</si>
  <si>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</si>
  <si>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</si>
  <si>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</si>
  <si>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</si>
  <si>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</si>
  <si>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</si>
  <si>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</si>
  <si>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</si>
  <si>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</si>
  <si>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</si>
  <si>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</si>
  <si>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</si>
  <si>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</si>
  <si>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</si>
  <si>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</si>
  <si>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</si>
  <si>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</si>
  <si>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</si>
  <si>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</si>
  <si>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</si>
  <si>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</si>
  <si>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</si>
  <si>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</si>
  <si>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</si>
  <si>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</si>
  <si>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</si>
  <si>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</si>
  <si>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</si>
  <si>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</si>
  <si>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</si>
  <si>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</si>
  <si>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</si>
  <si>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</si>
  <si>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</si>
  <si>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</si>
  <si>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</si>
  <si>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</si>
  <si>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</si>
  <si>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</si>
  <si>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</si>
  <si>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</si>
  <si>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</si>
  <si>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</si>
  <si>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</si>
  <si>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</si>
  <si>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</si>
  <si>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</si>
  <si>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</si>
  <si>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</si>
  <si>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</si>
  <si>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</si>
  <si>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</si>
  <si>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</si>
  <si>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</si>
  <si>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</si>
  <si>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</si>
  <si>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</si>
  <si>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</si>
  <si>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</si>
  <si>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</si>
  <si>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</si>
  <si>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</si>
  <si>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</si>
  <si>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</si>
  <si>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</si>
  <si>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</si>
  <si>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</si>
  <si>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</si>
  <si>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</si>
  <si>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</si>
  <si>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</si>
  <si>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</si>
  <si>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</si>
  <si>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</si>
  <si>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</si>
  <si>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</si>
  <si>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</si>
  <si>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</si>
  <si>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</si>
  <si>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</si>
  <si>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</si>
  <si>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</si>
  <si>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</si>
  <si>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</si>
  <si>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</si>
  <si>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</si>
  <si>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</si>
  <si>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</si>
  <si>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</si>
  <si>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</si>
  <si>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</si>
  <si>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</si>
  <si>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</si>
  <si>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</si>
  <si>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</si>
  <si>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</si>
  <si>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</si>
  <si>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</si>
  <si>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</si>
  <si>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</si>
  <si>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</si>
  <si>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</si>
  <si>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</si>
  <si>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</si>
  <si>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</si>
  <si>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</si>
  <si>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</si>
  <si>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</si>
  <si>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</si>
  <si>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</si>
  <si>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</si>
  <si>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</si>
  <si>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</si>
  <si>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</si>
  <si>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</si>
  <si>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</si>
  <si>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</si>
  <si>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</si>
  <si>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</si>
  <si>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</si>
  <si>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</si>
  <si>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</si>
  <si>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</si>
  <si>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</si>
  <si>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</si>
  <si>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</si>
  <si>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</si>
  <si>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</si>
  <si>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</si>
  <si>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</si>
  <si>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</si>
  <si>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</si>
  <si>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</si>
  <si>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</si>
  <si>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</si>
  <si>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</si>
  <si>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</si>
  <si>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</si>
  <si>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</si>
  <si>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</si>
  <si>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</si>
  <si>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</si>
  <si>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</si>
  <si>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</si>
  <si>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</si>
  <si>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</si>
  <si>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</si>
  <si>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</si>
  <si>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</si>
  <si>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</si>
  <si>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</si>
  <si>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</si>
  <si>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</si>
  <si>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</si>
  <si>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</si>
  <si>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</si>
  <si>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</si>
  <si>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</si>
  <si>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</si>
  <si>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</si>
  <si>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</si>
  <si>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</si>
  <si>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</si>
  <si>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</si>
  <si>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</si>
  <si>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</si>
  <si>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</si>
  <si>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</si>
  <si>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</si>
  <si>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</si>
  <si>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</si>
  <si>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</si>
  <si>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</si>
  <si>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</si>
  <si>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</si>
  <si>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</si>
  <si>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</si>
  <si>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</si>
  <si>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</si>
  <si>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</si>
  <si>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</si>
  <si>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</si>
  <si>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</si>
  <si>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</si>
  <si>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</si>
  <si>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</si>
  <si>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</si>
  <si>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</si>
  <si>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</si>
  <si>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</si>
  <si>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</si>
  <si>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</si>
  <si>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</si>
  <si>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</si>
  <si>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</si>
  <si>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</si>
  <si>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</si>
  <si>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</si>
  <si>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</si>
  <si>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</si>
  <si>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</si>
  <si>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</si>
  <si>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</si>
  <si>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</si>
  <si>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</si>
  <si>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</si>
  <si>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</si>
  <si>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</si>
  <si>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</si>
  <si>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</si>
  <si>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</si>
  <si>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</si>
  <si>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</si>
  <si>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</si>
  <si>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</si>
  <si>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</si>
  <si>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</si>
  <si>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</si>
  <si>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</si>
  <si>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</si>
  <si>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</si>
  <si>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</si>
  <si>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</si>
  <si>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</si>
  <si>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</si>
  <si>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</si>
  <si>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</si>
  <si>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</si>
  <si>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</si>
  <si>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</si>
  <si>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</si>
  <si>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</si>
  <si>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</si>
  <si>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</si>
  <si>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</si>
  <si>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</si>
  <si>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</si>
  <si>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</si>
  <si>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</si>
  <si>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</si>
  <si>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</si>
  <si>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</si>
  <si>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</si>
  <si>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</si>
  <si>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</si>
  <si>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</si>
  <si>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</si>
  <si>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</si>
  <si>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</si>
  <si>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</si>
  <si>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</si>
  <si>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</si>
  <si>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</si>
  <si>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</si>
  <si>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</si>
  <si>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</si>
  <si>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</si>
  <si>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</si>
  <si>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</si>
  <si>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</si>
  <si>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</si>
  <si>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</si>
  <si>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</si>
  <si>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</si>
  <si>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</si>
  <si>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</si>
  <si>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</si>
  <si>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</si>
  <si>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</si>
  <si>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</si>
  <si>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</si>
  <si>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</si>
  <si>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</si>
  <si>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</si>
  <si>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</si>
  <si>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</si>
  <si>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</si>
  <si>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</si>
  <si>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</si>
  <si>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</si>
  <si>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</si>
  <si>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</si>
  <si>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</si>
  <si>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</si>
  <si>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</si>
  <si>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</si>
  <si>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</si>
  <si>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</si>
  <si>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</si>
  <si>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</si>
  <si>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</si>
  <si>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</si>
  <si>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</si>
  <si>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</si>
  <si>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</si>
  <si>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</si>
  <si>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</si>
  <si>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</si>
  <si>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</si>
  <si>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</si>
  <si>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</si>
  <si>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</si>
  <si>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</si>
  <si>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</si>
  <si>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</si>
  <si>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</si>
  <si>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</si>
  <si>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</si>
  <si>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</si>
  <si>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</si>
  <si>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</si>
  <si>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</si>
  <si>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</si>
  <si>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</si>
  <si>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</si>
  <si>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</si>
  <si>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</si>
  <si>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</si>
  <si>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</si>
  <si>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</si>
  <si>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</si>
  <si>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</si>
  <si>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</si>
  <si>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</si>
  <si>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</si>
  <si>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</si>
  <si>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</si>
  <si>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</si>
  <si>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</si>
  <si>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</si>
  <si>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</si>
  <si>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</si>
  <si>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</si>
  <si>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</si>
  <si>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</si>
  <si>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</si>
  <si>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</si>
  <si>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</si>
  <si>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</si>
  <si>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</si>
  <si>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</si>
  <si>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</si>
  <si>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</si>
  <si>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</si>
  <si>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</si>
  <si>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</si>
  <si>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</si>
  <si>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</si>
  <si>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</si>
  <si>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</si>
  <si>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</si>
  <si>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</si>
  <si>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</si>
  <si>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</si>
  <si>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</si>
  <si>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</si>
  <si>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</si>
  <si>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</si>
  <si>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</si>
  <si>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</si>
  <si>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</si>
  <si>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</si>
  <si>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</si>
  <si>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</si>
  <si>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</si>
  <si>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</si>
  <si>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</si>
  <si>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</si>
  <si>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</si>
  <si>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</si>
  <si>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</si>
  <si>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</si>
  <si>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</si>
  <si>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</si>
  <si>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</si>
  <si>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</si>
  <si>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</si>
  <si>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</si>
  <si>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</si>
  <si>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</si>
  <si>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</si>
  <si>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</si>
  <si>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</si>
  <si>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</si>
  <si>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</si>
  <si>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</si>
  <si>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</si>
  <si>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</si>
  <si>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</si>
  <si>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</si>
  <si>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</si>
  <si>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</si>
  <si>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</si>
  <si>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</si>
  <si>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</si>
  <si>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</si>
  <si>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</si>
  <si>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</si>
  <si>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</si>
  <si>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</si>
  <si>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</si>
  <si>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</si>
  <si>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</si>
  <si>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</si>
  <si>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</si>
  <si>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</si>
  <si>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</si>
  <si>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</si>
  <si>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</si>
  <si>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</si>
  <si>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</si>
  <si>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</si>
  <si>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</si>
  <si>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</si>
  <si>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</si>
  <si>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</si>
  <si>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</si>
  <si>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</si>
  <si>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</si>
  <si>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</si>
  <si>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</si>
  <si>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</si>
  <si>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</si>
  <si>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</si>
  <si>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</si>
  <si>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</si>
  <si>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</si>
  <si>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</si>
  <si>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</si>
  <si>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</si>
  <si>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</si>
  <si>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</si>
  <si>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</si>
  <si>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</si>
  <si>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</si>
  <si>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</si>
  <si>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</si>
  <si>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</si>
  <si>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</si>
  <si>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</si>
  <si>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</si>
  <si>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</si>
  <si>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</si>
  <si>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</si>
  <si>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</si>
  <si>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</si>
  <si>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</si>
  <si>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</si>
  <si>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</si>
  <si>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</si>
  <si>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</si>
  <si>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</si>
  <si>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</si>
  <si>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</si>
  <si>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</si>
  <si>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</si>
  <si>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</si>
  <si>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</si>
  <si>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</si>
  <si>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</si>
  <si>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</si>
  <si>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</si>
  <si>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</si>
  <si>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</si>
  <si>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</si>
  <si>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</si>
  <si>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</si>
  <si>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</si>
  <si>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</si>
  <si>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</si>
  <si>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</si>
  <si>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</si>
  <si>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</si>
  <si>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</si>
  <si>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</si>
  <si>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</si>
  <si>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</si>
  <si>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</si>
  <si>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</si>
  <si>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</si>
  <si>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</si>
  <si>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</si>
  <si>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</si>
  <si>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</si>
  <si>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</si>
  <si>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</si>
  <si>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</si>
  <si>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</si>
  <si>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</si>
  <si>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</si>
  <si>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</si>
  <si>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</si>
  <si>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</si>
  <si>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</si>
  <si>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</si>
  <si>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</si>
  <si>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</si>
  <si>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</si>
  <si>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</si>
  <si>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</si>
  <si>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</si>
  <si>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</si>
  <si>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</si>
  <si>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</si>
  <si>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</si>
  <si>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</si>
  <si>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</si>
  <si>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</si>
  <si>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</si>
  <si>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</si>
  <si>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</si>
  <si>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</si>
  <si>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</si>
  <si>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</si>
  <si>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</si>
  <si>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</si>
  <si>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</si>
  <si>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</si>
  <si>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</si>
  <si>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</si>
  <si>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</si>
  <si>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</si>
  <si>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</si>
  <si>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</si>
  <si>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</si>
  <si>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</si>
  <si>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</si>
  <si>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</si>
  <si>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</si>
  <si>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</si>
  <si>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</si>
  <si>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</si>
  <si>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</si>
  <si>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</si>
  <si>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</si>
  <si>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</si>
  <si>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</si>
  <si>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</si>
  <si>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</si>
  <si>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</si>
  <si>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</si>
  <si>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</si>
  <si>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</si>
  <si>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</si>
  <si>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</si>
  <si>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</si>
  <si>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</si>
  <si>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</si>
  <si>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</si>
  <si>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</si>
  <si>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</si>
  <si>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</si>
  <si>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</si>
  <si>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</si>
  <si>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</si>
  <si>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</si>
  <si>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</si>
  <si>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</si>
  <si>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</si>
  <si>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</si>
  <si>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</si>
  <si>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</si>
  <si>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</si>
  <si>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</si>
  <si>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</si>
  <si>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</si>
  <si>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</si>
  <si>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</si>
  <si>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</si>
  <si>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</si>
  <si>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</si>
  <si>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</si>
  <si>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</si>
  <si>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</si>
  <si>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</si>
  <si>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</si>
  <si>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</si>
  <si>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</si>
  <si>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</si>
  <si>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</si>
  <si>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</si>
  <si>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</si>
  <si>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</si>
  <si>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</si>
  <si>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</si>
  <si>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</si>
  <si>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</si>
  <si>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</si>
  <si>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</si>
  <si>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</si>
  <si>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</si>
  <si>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</si>
  <si>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</si>
  <si>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</si>
  <si>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</si>
  <si>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</si>
  <si>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</si>
  <si>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</si>
  <si>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</si>
  <si>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</si>
  <si>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</si>
  <si>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</si>
  <si>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</si>
  <si>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</si>
  <si>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</si>
  <si>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</si>
  <si>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</si>
  <si>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</si>
  <si>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</si>
  <si>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</si>
  <si>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</si>
  <si>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</si>
  <si>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</si>
  <si>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</si>
  <si>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</si>
  <si>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</si>
  <si>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</si>
  <si>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</si>
  <si>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</si>
  <si>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</si>
  <si>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</si>
  <si>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</si>
  <si>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</si>
  <si>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</si>
  <si>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</si>
  <si>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</si>
  <si>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</si>
  <si>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</si>
  <si>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</si>
  <si>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</si>
  <si>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</si>
  <si>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</si>
  <si>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</si>
  <si>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</si>
  <si>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</si>
  <si>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</si>
  <si>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</si>
  <si>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</si>
  <si>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</si>
  <si>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</si>
  <si>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</si>
  <si>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</si>
  <si>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</si>
  <si>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</si>
  <si>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</si>
  <si>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</si>
  <si>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</si>
  <si>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</si>
  <si>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</si>
  <si>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</si>
  <si>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</si>
  <si>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</si>
  <si>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</si>
  <si>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</si>
  <si>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</si>
  <si>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</si>
  <si>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</si>
  <si>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</si>
  <si>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</si>
  <si>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</si>
  <si>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</si>
  <si>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</si>
  <si>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</si>
  <si>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</si>
  <si>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</si>
  <si>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</si>
  <si>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</si>
  <si>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</si>
  <si>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</si>
  <si>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</si>
  <si>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</si>
  <si>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</si>
  <si>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</si>
  <si>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</si>
  <si>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</si>
  <si>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</si>
  <si>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</si>
  <si>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</si>
  <si>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</si>
  <si>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</si>
  <si>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</si>
  <si>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</si>
  <si>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</si>
  <si>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</si>
  <si>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</si>
  <si>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</si>
  <si>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</si>
  <si>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</si>
  <si>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</si>
  <si>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</si>
  <si>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</si>
  <si>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</si>
  <si>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</si>
  <si>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</si>
  <si>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</si>
  <si>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</si>
  <si>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</si>
  <si>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</si>
  <si>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</si>
  <si>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</si>
  <si>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</si>
  <si>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</si>
  <si>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</si>
  <si>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</si>
  <si>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</si>
  <si>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</si>
  <si>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</si>
  <si>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</si>
  <si>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</si>
  <si>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</si>
  <si>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</si>
  <si>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</si>
  <si>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</si>
  <si>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</si>
  <si>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</si>
  <si>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</si>
  <si>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</si>
  <si>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</si>
  <si>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</si>
  <si>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</si>
  <si>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</si>
  <si>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</si>
  <si>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</si>
  <si>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</si>
  <si>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</si>
  <si>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</si>
  <si>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</si>
  <si>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</si>
  <si>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</si>
  <si>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</si>
  <si>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</si>
  <si>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</si>
  <si>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</si>
  <si>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</si>
  <si>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</si>
  <si>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</si>
  <si>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</si>
  <si>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</si>
  <si>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</si>
  <si>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</si>
  <si>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</si>
  <si>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</si>
  <si>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</si>
  <si>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</si>
  <si>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</si>
  <si>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</si>
  <si>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</si>
  <si>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</si>
  <si>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</si>
  <si>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</si>
  <si>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</si>
  <si>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</si>
  <si>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</si>
  <si>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</si>
  <si>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</si>
  <si>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</si>
  <si>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</si>
  <si>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</si>
  <si>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</si>
  <si>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</si>
  <si>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</si>
  <si>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</si>
  <si>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</si>
  <si>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</si>
  <si>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</si>
  <si>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</si>
  <si>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</si>
  <si>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</si>
  <si>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</si>
  <si>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</si>
  <si>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</si>
  <si>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</si>
  <si>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</si>
  <si>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</si>
  <si>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</si>
  <si>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</si>
  <si>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</si>
  <si>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</si>
  <si>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</si>
  <si>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</si>
  <si>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</si>
  <si>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</si>
  <si>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</si>
  <si>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</si>
  <si>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</si>
  <si>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</si>
  <si>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</si>
  <si>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</si>
  <si>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</si>
  <si>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</si>
  <si>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</si>
  <si>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</si>
  <si>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</si>
  <si>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</si>
  <si>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</si>
  <si>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</si>
  <si>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</si>
  <si>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</si>
  <si>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</si>
  <si>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</si>
  <si>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</si>
  <si>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</si>
  <si>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</si>
  <si>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</si>
  <si>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</si>
  <si>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</si>
  <si>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</si>
  <si>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</si>
  <si>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</si>
  <si>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</si>
  <si>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</si>
  <si>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</si>
  <si>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</si>
  <si>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</si>
  <si>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</si>
  <si>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</si>
  <si>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</si>
  <si>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</si>
  <si>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</si>
  <si>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</si>
  <si>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</si>
  <si>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</si>
  <si>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</si>
  <si>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</si>
  <si>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</si>
  <si>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</si>
  <si>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</si>
  <si>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</si>
  <si>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</si>
  <si>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</si>
  <si>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</si>
  <si>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</si>
  <si>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</si>
  <si>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</si>
  <si>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</si>
  <si>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</si>
  <si>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</si>
  <si>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</si>
  <si>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</si>
  <si>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</si>
  <si>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</si>
  <si>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</si>
  <si>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</si>
  <si>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</si>
  <si>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</si>
  <si>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</si>
  <si>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</si>
  <si>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</si>
  <si>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</si>
  <si>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</si>
  <si>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</si>
  <si>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</si>
  <si>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</si>
  <si>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</si>
  <si>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</si>
  <si>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</si>
  <si>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</si>
  <si>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</si>
  <si>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</si>
  <si>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</si>
  <si>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</si>
  <si>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</si>
  <si>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</si>
  <si>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</si>
  <si>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</si>
  <si>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</si>
  <si>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</si>
  <si>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</si>
  <si>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</si>
  <si>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</si>
  <si>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</si>
  <si>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</si>
  <si>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</si>
  <si>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</si>
  <si>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</si>
  <si>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</si>
  <si>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</si>
  <si>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</si>
  <si>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</si>
  <si>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</si>
  <si>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</si>
  <si>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</si>
  <si>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</si>
  <si>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</si>
  <si>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</si>
  <si>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</si>
  <si>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</si>
  <si>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</si>
  <si>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</si>
  <si>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</si>
  <si>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</si>
  <si>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</si>
  <si>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</si>
  <si>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</si>
  <si>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</si>
  <si>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</si>
  <si>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</si>
  <si>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</si>
  <si>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</si>
  <si>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</si>
  <si>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</si>
  <si>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</si>
  <si>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</si>
  <si>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</si>
  <si>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</si>
  <si>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</si>
  <si>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</si>
  <si>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</si>
  <si>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</si>
  <si>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</si>
  <si>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</si>
  <si>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</si>
  <si>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</si>
  <si>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</si>
  <si>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</si>
  <si>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</si>
  <si>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</si>
  <si>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</si>
  <si>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</si>
  <si>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</si>
  <si>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</si>
  <si>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</si>
  <si>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</si>
  <si>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</si>
  <si>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</si>
  <si>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</si>
  <si>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</si>
  <si>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</si>
  <si>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</si>
  <si>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</si>
  <si>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</si>
  <si>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</si>
  <si>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</si>
  <si>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</si>
  <si>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</si>
  <si>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</si>
  <si>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</si>
  <si>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</si>
  <si>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</si>
  <si>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</si>
  <si>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</si>
  <si>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</si>
  <si>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</si>
  <si>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</si>
  <si>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</si>
  <si>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</si>
  <si>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</si>
  <si>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</si>
  <si>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</si>
  <si>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</si>
  <si>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</si>
  <si>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</si>
  <si>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</si>
  <si>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</si>
  <si>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</si>
  <si>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</si>
  <si>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</si>
  <si>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</si>
  <si>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</si>
  <si>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</si>
  <si>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</si>
  <si>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</si>
  <si>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</si>
  <si>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</si>
  <si>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</si>
  <si>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</si>
  <si>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</si>
  <si>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</si>
  <si>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</si>
  <si>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</si>
  <si>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</si>
  <si>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</si>
  <si>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</si>
  <si>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</si>
  <si>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</si>
  <si>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</si>
  <si>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</si>
  <si>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</si>
  <si>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</si>
  <si>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</si>
  <si>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</si>
  <si>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</si>
  <si>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</si>
  <si>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</si>
  <si>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</si>
  <si>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</si>
  <si>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</si>
  <si>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</si>
  <si>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</si>
  <si>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</si>
  <si>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</si>
  <si>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</si>
  <si>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</si>
  <si>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</si>
  <si>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</si>
  <si>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</si>
  <si>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</si>
  <si>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</si>
  <si>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</si>
  <si>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</si>
  <si>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</si>
  <si>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</si>
  <si>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</si>
  <si>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</si>
  <si>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</si>
  <si>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</si>
  <si>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</si>
  <si>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</si>
  <si>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</si>
  <si>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</si>
  <si>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</si>
  <si>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</si>
  <si>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</si>
  <si>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</si>
  <si>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</si>
  <si>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</si>
  <si>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</si>
  <si>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</si>
  <si>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</si>
  <si>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</si>
  <si>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</si>
  <si>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</si>
  <si>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</si>
  <si>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</si>
  <si>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</si>
  <si>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</si>
  <si>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</si>
  <si>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</si>
  <si>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</si>
  <si>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</si>
  <si>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</si>
  <si>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</si>
  <si>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</si>
  <si>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</si>
  <si>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</si>
  <si>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</si>
  <si>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</si>
  <si>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</si>
  <si>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</si>
  <si>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</si>
  <si>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</si>
  <si>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</si>
  <si>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</si>
  <si>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</si>
  <si>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</si>
  <si>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</si>
  <si>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</si>
  <si>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</si>
  <si>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</si>
  <si>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</si>
  <si>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</si>
  <si>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</si>
  <si>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</si>
  <si>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</si>
  <si>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</si>
  <si>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</si>
  <si>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</si>
  <si>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</si>
  <si>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</si>
  <si>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</si>
  <si>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</si>
  <si>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</si>
  <si>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</si>
  <si>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</si>
  <si>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</si>
  <si>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</si>
  <si>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</si>
  <si>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</si>
  <si>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</si>
  <si>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</si>
  <si>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</si>
  <si>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</si>
  <si>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</si>
  <si>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</si>
  <si>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</si>
  <si>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</si>
  <si>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</si>
  <si>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</si>
  <si>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</si>
  <si>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</si>
  <si>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</si>
  <si>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</si>
  <si>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</si>
  <si>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</si>
  <si>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</si>
  <si>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</si>
  <si>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</si>
  <si>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</si>
  <si>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</si>
  <si>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</si>
  <si>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</si>
  <si>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</si>
  <si>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</si>
  <si>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</si>
  <si>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</si>
  <si>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</si>
  <si>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</si>
  <si>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</si>
  <si>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</si>
  <si>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</si>
  <si>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</si>
  <si>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</si>
  <si>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</si>
  <si>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</si>
  <si>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</si>
  <si>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</si>
  <si>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</si>
  <si>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</si>
  <si>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</si>
  <si>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</si>
  <si>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</si>
  <si>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</si>
  <si>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</si>
  <si>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</si>
  <si>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</si>
  <si>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</si>
  <si>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</si>
  <si>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</si>
  <si>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</si>
  <si>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</si>
  <si>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</si>
  <si>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</si>
  <si>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</si>
  <si>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</si>
  <si>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</si>
  <si>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</si>
  <si>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</si>
  <si>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</si>
  <si>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</si>
  <si>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</si>
  <si>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</si>
  <si>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</si>
  <si>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</si>
  <si>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</si>
  <si>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</si>
  <si>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</si>
  <si>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</si>
  <si>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</si>
  <si>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</si>
  <si>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</si>
  <si>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</si>
  <si>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</si>
  <si>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</si>
  <si>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</si>
  <si>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</si>
  <si>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</si>
  <si>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</si>
  <si>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</si>
  <si>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</si>
  <si>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</si>
  <si>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</si>
  <si>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</si>
  <si>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</si>
  <si>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</si>
  <si>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</si>
  <si>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</si>
  <si>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</si>
  <si>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</si>
  <si>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</si>
  <si>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</si>
  <si>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</si>
  <si>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</si>
  <si>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</si>
  <si>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</si>
  <si>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</si>
  <si>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</si>
  <si>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</si>
  <si>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</si>
  <si>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</si>
  <si>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</si>
  <si>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</si>
  <si>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</si>
  <si>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</si>
  <si>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</si>
  <si>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</si>
  <si>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</si>
  <si>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</si>
  <si>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</si>
  <si>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</si>
  <si>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</si>
  <si>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</si>
  <si>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</si>
  <si>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</si>
  <si>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</si>
  <si>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</si>
  <si>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</si>
  <si>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</si>
  <si>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</si>
  <si>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</si>
  <si>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</si>
  <si>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</si>
  <si>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</si>
  <si>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</si>
  <si>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</si>
  <si>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</si>
  <si>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</si>
  <si>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</si>
  <si>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</si>
  <si>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</si>
  <si>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</si>
  <si>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</si>
  <si>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</si>
  <si>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</si>
  <si>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</si>
  <si>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</si>
  <si>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</si>
  <si>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</si>
  <si>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</si>
  <si>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</si>
  <si>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</si>
  <si>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</si>
  <si>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</si>
  <si>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</si>
  <si>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</si>
  <si>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</si>
  <si>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</si>
  <si>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</si>
  <si>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</si>
  <si>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</si>
  <si>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</si>
  <si>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</si>
  <si>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</si>
  <si>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</si>
  <si>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</si>
  <si>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</si>
  <si>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</si>
  <si>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</si>
  <si>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</si>
  <si>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</si>
  <si>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</si>
  <si>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</si>
  <si>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</si>
  <si>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</si>
  <si>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</si>
  <si>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</si>
  <si>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</si>
  <si>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</si>
  <si>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</si>
  <si>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</si>
  <si>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</si>
  <si>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</si>
  <si>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</si>
  <si>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</si>
  <si>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</si>
  <si>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</si>
  <si>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</si>
  <si>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</si>
  <si>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</si>
  <si>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</si>
  <si>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</si>
  <si>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</si>
  <si>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</si>
  <si>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</si>
  <si>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</si>
  <si>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</si>
  <si>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</si>
  <si>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</si>
  <si>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</si>
  <si>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</si>
  <si>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</si>
  <si>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</si>
  <si>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</si>
  <si>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</si>
  <si>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</si>
  <si>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</si>
  <si>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</si>
  <si>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</si>
  <si>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</si>
  <si>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</si>
  <si>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</si>
  <si>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</si>
  <si>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</si>
  <si>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</si>
  <si>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</si>
  <si>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</si>
  <si>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</si>
  <si>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</si>
  <si>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</si>
  <si>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</si>
  <si>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</si>
  <si>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</si>
  <si>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</si>
  <si>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</si>
  <si>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</si>
  <si>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</si>
  <si>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</si>
  <si>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</si>
  <si>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</si>
  <si>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</si>
  <si>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</si>
  <si>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</si>
  <si>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</si>
  <si>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</si>
  <si>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</si>
  <si>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</si>
  <si>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</si>
  <si>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</si>
  <si>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</si>
  <si>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</si>
  <si>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</si>
  <si>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</si>
  <si>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</si>
  <si>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</si>
  <si>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</si>
  <si>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</si>
  <si>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</si>
  <si>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</si>
  <si>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</si>
  <si>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</si>
  <si>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</si>
  <si>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</si>
  <si>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</si>
  <si>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</si>
  <si>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</si>
  <si>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</si>
  <si>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</si>
  <si>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</si>
  <si>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</si>
  <si>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</si>
  <si>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</si>
  <si>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</si>
  <si>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</si>
  <si>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</si>
  <si>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</si>
  <si>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</si>
  <si>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</si>
  <si>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</si>
  <si>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</si>
  <si>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</si>
  <si>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</si>
  <si>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</si>
  <si>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</si>
  <si>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</si>
  <si>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</si>
  <si>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</si>
  <si>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</si>
  <si>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</si>
  <si>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</si>
  <si>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</si>
  <si>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</si>
  <si>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</si>
  <si>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</si>
  <si>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</si>
  <si>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</si>
  <si>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</si>
  <si>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</si>
  <si>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</si>
  <si>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</si>
  <si>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</si>
  <si>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</si>
  <si>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</si>
  <si>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</si>
  <si>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</si>
  <si>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</si>
  <si>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</si>
  <si>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</si>
  <si>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</si>
  <si>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</si>
  <si>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</si>
  <si>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</si>
  <si>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</si>
  <si>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</si>
  <si>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</si>
  <si>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</si>
  <si>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</si>
  <si>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</si>
  <si>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</si>
  <si>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</si>
  <si>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</si>
  <si>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</si>
  <si>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</si>
  <si>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</si>
  <si>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</si>
  <si>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</si>
  <si>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</si>
  <si>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</si>
  <si>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</si>
  <si>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</si>
  <si>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</si>
  <si>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</si>
  <si>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</si>
  <si>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</si>
  <si>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</si>
  <si>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</si>
  <si>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</si>
  <si>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</si>
  <si>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</si>
  <si>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</si>
  <si>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</si>
  <si>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</si>
  <si>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</si>
  <si>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</si>
  <si>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</si>
  <si>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</si>
  <si>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</si>
  <si>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</si>
  <si>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</si>
  <si>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</si>
  <si>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</si>
  <si>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</si>
  <si>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</si>
  <si>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</si>
  <si>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</si>
  <si>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</si>
  <si>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</si>
  <si>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</si>
  <si>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</si>
  <si>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</si>
  <si>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</si>
  <si>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</si>
  <si>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</si>
  <si>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</si>
  <si>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</si>
  <si>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</si>
  <si>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</si>
  <si>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</si>
  <si>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</si>
  <si>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</si>
  <si>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</si>
  <si>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</si>
  <si>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</si>
  <si>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</si>
  <si>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</si>
  <si>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</si>
  <si>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</si>
  <si>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</si>
  <si>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</si>
  <si>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</si>
  <si>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</si>
  <si>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</si>
  <si>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</si>
  <si>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</si>
  <si>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</si>
  <si>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</si>
  <si>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</si>
  <si>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</si>
  <si>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</si>
  <si>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</si>
  <si>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</si>
  <si>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</si>
  <si>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</si>
  <si>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</si>
  <si>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</si>
  <si>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</si>
  <si>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</si>
  <si>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</si>
  <si>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</si>
  <si>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</si>
  <si>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</si>
  <si>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</si>
  <si>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</si>
  <si>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</si>
  <si>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</si>
  <si>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</si>
  <si>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</si>
  <si>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</si>
  <si>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</si>
  <si>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</si>
  <si>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</si>
  <si>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</si>
  <si>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</si>
  <si>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</si>
  <si>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</si>
  <si>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</si>
  <si>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</si>
  <si>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</si>
  <si>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</si>
  <si>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</si>
  <si>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</si>
  <si>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</si>
  <si>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</si>
  <si>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</si>
  <si>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</si>
  <si>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</si>
  <si>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</si>
  <si>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</si>
  <si>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</si>
  <si>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</si>
  <si>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</si>
  <si>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</si>
  <si>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</si>
  <si>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</si>
  <si>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</si>
  <si>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</si>
  <si>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</si>
  <si>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</si>
  <si>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</si>
  <si>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</si>
  <si>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</si>
  <si>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</si>
  <si>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</si>
  <si>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</si>
  <si>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</si>
  <si>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</si>
  <si>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</si>
  <si>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</si>
  <si>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</si>
  <si>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</si>
  <si>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</si>
  <si>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</si>
  <si>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</si>
  <si>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</si>
  <si>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</si>
  <si>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</si>
  <si>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</si>
  <si>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</si>
  <si>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</si>
  <si>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</si>
  <si>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</si>
  <si>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</si>
  <si>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</si>
  <si>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</si>
  <si>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</si>
  <si>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</si>
  <si>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</si>
  <si>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</si>
  <si>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</si>
  <si>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</si>
  <si>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</si>
  <si>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</si>
  <si>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</si>
  <si>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</si>
  <si>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</si>
  <si>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</si>
  <si>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</si>
  <si>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</si>
  <si>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</si>
  <si>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</si>
  <si>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</si>
  <si>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</si>
  <si>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</si>
  <si>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</si>
  <si>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</si>
  <si>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</si>
  <si>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</si>
  <si>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</si>
  <si>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</si>
  <si>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</si>
  <si>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</si>
  <si>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</si>
  <si>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</si>
  <si>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</si>
  <si>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</si>
  <si>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</si>
  <si>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</si>
  <si>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</si>
  <si>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</si>
  <si>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</si>
  <si>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</si>
  <si>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</si>
  <si>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</si>
  <si>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</si>
  <si>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</si>
  <si>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</si>
  <si>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</si>
  <si>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</si>
  <si>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</si>
  <si>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</si>
  <si>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</si>
  <si>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</si>
  <si>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</si>
  <si>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</si>
  <si>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</si>
  <si>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</si>
  <si>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</si>
  <si>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</si>
  <si>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</si>
  <si>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</si>
  <si>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</si>
  <si>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</si>
  <si>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</si>
  <si>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</si>
  <si>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</si>
  <si>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</si>
  <si>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</si>
  <si>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</si>
  <si>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</si>
  <si>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</si>
  <si>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</si>
  <si>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</si>
  <si>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</si>
  <si>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</si>
  <si>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</si>
  <si>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</si>
  <si>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</si>
  <si>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</si>
  <si>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</si>
  <si>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</si>
  <si>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</si>
  <si>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</si>
  <si>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</si>
  <si>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</si>
  <si>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</si>
  <si>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</si>
  <si>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</si>
  <si>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</si>
  <si>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</si>
  <si>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</si>
  <si>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</si>
  <si>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</si>
  <si>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</si>
  <si>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</si>
  <si>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</si>
  <si>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</si>
  <si>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</si>
  <si>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</si>
  <si>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</si>
  <si>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</si>
  <si>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</si>
  <si>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</si>
  <si>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</si>
  <si>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</si>
  <si>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</si>
  <si>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</si>
  <si>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</si>
  <si>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</si>
  <si>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</si>
  <si>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</si>
  <si>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</si>
  <si>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</si>
  <si>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</si>
  <si>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</si>
  <si>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</si>
  <si>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</si>
  <si>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</si>
  <si>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</si>
  <si>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</si>
  <si>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</si>
  <si>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</si>
  <si>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</si>
  <si>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</si>
  <si>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</si>
  <si>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</si>
  <si>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</si>
  <si>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</si>
  <si>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</si>
  <si>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</si>
  <si>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</si>
  <si>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</si>
  <si>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</si>
  <si>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</si>
  <si>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</si>
  <si>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</si>
  <si>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</si>
  <si>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</si>
  <si>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</si>
  <si>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</si>
  <si>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</si>
  <si>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</si>
  <si>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</si>
  <si>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</si>
  <si>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</si>
  <si>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</si>
  <si>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</si>
  <si>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</si>
  <si>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</si>
  <si>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</si>
  <si>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</si>
  <si>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</si>
  <si>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</si>
  <si>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</si>
  <si>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</si>
  <si>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</si>
  <si>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</si>
  <si>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</si>
  <si>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</si>
  <si>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</si>
  <si>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</si>
  <si>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</si>
  <si>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</si>
  <si>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</si>
  <si>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</si>
  <si>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</si>
  <si>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</si>
  <si>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</si>
  <si>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</si>
  <si>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</si>
  <si>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</si>
  <si>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</si>
  <si>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</si>
  <si>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</si>
  <si>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</si>
  <si>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</si>
  <si>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</si>
  <si>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</si>
  <si>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</si>
  <si>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</si>
  <si>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</si>
  <si>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</si>
  <si>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</si>
  <si>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</si>
  <si>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</si>
  <si>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</si>
  <si>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</si>
  <si>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</si>
  <si>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</si>
  <si>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</si>
  <si>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</si>
  <si>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</si>
  <si>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</si>
  <si>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</si>
  <si>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</si>
  <si>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</si>
  <si>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</si>
  <si>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</si>
  <si>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</si>
  <si>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</si>
  <si>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</si>
  <si>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</si>
  <si>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</si>
  <si>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</si>
  <si>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</si>
  <si>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</si>
  <si>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</si>
  <si>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</si>
  <si>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</si>
  <si>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</si>
  <si>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</si>
  <si>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</si>
  <si>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</si>
  <si>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</si>
  <si>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</si>
  <si>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</si>
  <si>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</si>
  <si>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</si>
  <si>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</si>
  <si>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</si>
  <si>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</si>
  <si>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</si>
  <si>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</si>
  <si>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</si>
  <si>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</si>
  <si>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</si>
  <si>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</si>
  <si>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</si>
  <si>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</si>
  <si>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</si>
  <si>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</si>
  <si>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</si>
  <si>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</si>
  <si>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</si>
  <si>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</si>
  <si>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</si>
  <si>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</si>
  <si>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</si>
  <si>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</si>
  <si>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</si>
  <si>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</si>
  <si>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</si>
  <si>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</si>
  <si>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</si>
  <si>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</si>
  <si>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</si>
  <si>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</si>
  <si>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</si>
  <si>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</si>
  <si>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</si>
  <si>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</si>
  <si>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</si>
  <si>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</si>
  <si>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</si>
  <si>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</si>
  <si>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</si>
  <si>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</si>
  <si>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</si>
  <si>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</si>
  <si>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</si>
  <si>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</si>
  <si>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</si>
  <si>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</si>
  <si>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</si>
  <si>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</si>
  <si>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</si>
  <si>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</si>
  <si>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</si>
  <si>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</si>
  <si>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</si>
  <si>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</si>
  <si>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</si>
  <si>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</si>
  <si>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</si>
  <si>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</si>
  <si>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</si>
  <si>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</si>
  <si>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</si>
  <si>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</si>
  <si>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</si>
  <si>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</si>
  <si>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</si>
  <si>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</si>
  <si>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</si>
  <si>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</si>
  <si>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</si>
  <si>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</si>
  <si>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</si>
  <si>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</si>
  <si>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</si>
  <si>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</si>
  <si>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</si>
  <si>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</si>
  <si>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</si>
  <si>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</si>
  <si>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</si>
  <si>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</si>
  <si>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</si>
  <si>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</si>
  <si>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</si>
  <si>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</si>
  <si>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</si>
  <si>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</si>
  <si>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</si>
  <si>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</si>
  <si>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</si>
  <si>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</si>
  <si>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</si>
  <si>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</si>
  <si>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</si>
  <si>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</si>
  <si>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</si>
  <si>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</si>
  <si>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</si>
  <si>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</si>
  <si>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</si>
  <si>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</si>
  <si>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</si>
  <si>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</si>
  <si>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</si>
  <si>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</si>
  <si>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</si>
  <si>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</si>
  <si>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</si>
  <si>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</si>
  <si>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</si>
  <si>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</si>
  <si>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</si>
  <si>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</si>
  <si>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</si>
  <si>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</si>
  <si>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</si>
  <si>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</si>
  <si>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</si>
  <si>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</si>
  <si>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</si>
  <si>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</si>
  <si>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</si>
  <si>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</si>
  <si>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</si>
  <si>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</si>
  <si>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</si>
  <si>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</si>
  <si>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</si>
  <si>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</si>
  <si>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</si>
  <si>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</si>
  <si>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</si>
  <si>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</si>
  <si>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</si>
  <si>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</si>
  <si>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</si>
  <si>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</si>
  <si>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</si>
  <si>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</si>
  <si>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</si>
  <si>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</si>
  <si>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</si>
  <si>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</si>
  <si>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</si>
  <si>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</si>
  <si>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</si>
  <si>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</si>
  <si>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</si>
  <si>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</si>
  <si>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</si>
  <si>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</si>
  <si>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</si>
  <si>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</si>
  <si>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</si>
  <si>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</si>
  <si>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</si>
  <si>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</si>
  <si>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</si>
  <si>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</si>
  <si>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</si>
  <si>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</si>
  <si>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</si>
  <si>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</si>
  <si>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</si>
  <si>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</si>
  <si>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</si>
  <si>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</si>
  <si>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</si>
  <si>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</si>
  <si>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</si>
  <si>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</si>
  <si>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</si>
  <si>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</si>
  <si>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</si>
  <si>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</si>
  <si>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</si>
  <si>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</si>
  <si>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</si>
  <si>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</si>
  <si>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</si>
  <si>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</si>
  <si>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</si>
  <si>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</si>
  <si>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</si>
  <si>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</si>
  <si>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</si>
  <si>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</si>
  <si>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</si>
  <si>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</si>
  <si>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</si>
  <si>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</si>
  <si>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</si>
  <si>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</si>
  <si>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</si>
  <si>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</si>
  <si>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</si>
  <si>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</si>
  <si>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</si>
  <si>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</si>
  <si>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</si>
  <si>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</si>
  <si>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</si>
  <si>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</si>
  <si>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</si>
  <si>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</si>
  <si>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</si>
  <si>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</si>
  <si>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</si>
  <si>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</si>
  <si>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</si>
  <si>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</si>
  <si>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</si>
  <si>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</si>
  <si>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</si>
  <si>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</si>
  <si>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</si>
  <si>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</si>
  <si>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</si>
  <si>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</si>
  <si>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</si>
  <si>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</si>
  <si>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</si>
  <si>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</si>
  <si>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</si>
  <si>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</si>
  <si>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</si>
  <si>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</si>
  <si>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</si>
  <si>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</si>
  <si>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</si>
  <si>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</si>
  <si>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</si>
  <si>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</si>
  <si>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</si>
  <si>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</si>
  <si>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</si>
  <si>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</si>
  <si>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</si>
  <si>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</si>
  <si>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</si>
  <si>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</si>
  <si>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</si>
  <si>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</si>
  <si>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</si>
  <si>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</si>
  <si>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</si>
  <si>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</si>
  <si>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</si>
  <si>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</si>
  <si>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</si>
  <si>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</si>
  <si>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</si>
  <si>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</si>
  <si>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</si>
  <si>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</si>
  <si>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</si>
  <si>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</si>
  <si>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</si>
  <si>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</si>
  <si>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</si>
  <si>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</si>
  <si>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</si>
  <si>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</si>
  <si>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</si>
  <si>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</si>
  <si>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</si>
  <si>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</si>
  <si>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</si>
  <si>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</si>
  <si>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</si>
  <si>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</si>
  <si>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</si>
  <si>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</si>
  <si>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</si>
  <si>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</si>
  <si>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</si>
  <si>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</si>
  <si>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</si>
  <si>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</si>
  <si>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</si>
  <si>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</si>
  <si>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</si>
  <si>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</si>
  <si>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</si>
  <si>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</si>
  <si>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</si>
  <si>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</si>
  <si>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</si>
  <si>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</si>
  <si>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</si>
  <si>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</si>
  <si>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</si>
  <si>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</si>
  <si>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</si>
  <si>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</si>
  <si>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</si>
  <si>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</si>
  <si>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</si>
  <si>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</si>
  <si>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</si>
  <si>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</si>
  <si>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</si>
  <si>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</si>
  <si>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</si>
  <si>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</si>
  <si>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</si>
  <si>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</si>
  <si>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</si>
  <si>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</si>
  <si>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</si>
  <si>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</si>
  <si>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</si>
  <si>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</si>
  <si>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</si>
  <si>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</si>
  <si>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</si>
  <si>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</si>
  <si>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</si>
  <si>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</si>
  <si>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</si>
  <si>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</si>
  <si>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</si>
  <si>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</si>
  <si>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</si>
  <si>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</si>
  <si>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</si>
  <si>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</si>
  <si>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</si>
  <si>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</si>
  <si>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</si>
  <si>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</si>
  <si>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</si>
  <si>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</si>
  <si>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</si>
  <si>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</si>
  <si>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</si>
  <si>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</si>
  <si>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</si>
  <si>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</si>
  <si>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</si>
  <si>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</si>
  <si>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</si>
  <si>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</si>
  <si>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</si>
  <si>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</si>
  <si>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</si>
  <si>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</si>
  <si>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</si>
  <si>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</si>
  <si>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</si>
  <si>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</si>
  <si>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</si>
  <si>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</si>
  <si>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</si>
  <si>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</si>
  <si>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</si>
  <si>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</si>
  <si>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</si>
  <si>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</si>
  <si>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</si>
  <si>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</si>
  <si>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</si>
  <si>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</si>
  <si>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</si>
  <si>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</si>
  <si>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</si>
  <si>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</si>
  <si>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</si>
  <si>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</si>
  <si>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</si>
  <si>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</si>
  <si>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</si>
  <si>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</si>
  <si>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</si>
  <si>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</si>
  <si>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</si>
  <si>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</si>
  <si>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</si>
  <si>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</si>
  <si>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</si>
  <si>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</si>
  <si>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</si>
  <si>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</si>
  <si>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</si>
  <si>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</si>
  <si>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</si>
  <si>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</si>
  <si>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</si>
  <si>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</si>
  <si>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</si>
  <si>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</si>
  <si>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</si>
  <si>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</si>
  <si>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</si>
  <si>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</si>
  <si>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</si>
  <si>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</si>
  <si>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</si>
  <si>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</si>
  <si>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</si>
  <si>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</si>
  <si>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</si>
  <si>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</si>
  <si>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</si>
  <si>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</si>
  <si>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</si>
  <si>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</si>
  <si>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</si>
  <si>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</si>
  <si>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</si>
  <si>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</si>
  <si>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</si>
  <si>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</si>
  <si>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</si>
  <si>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</si>
  <si>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</si>
  <si>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</si>
  <si>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</si>
  <si>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</si>
  <si>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</si>
  <si>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</si>
  <si>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</si>
  <si>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</si>
  <si>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</si>
  <si>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</si>
  <si>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</si>
  <si>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</si>
  <si>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</si>
  <si>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</si>
  <si>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</si>
  <si>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</si>
  <si>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</si>
  <si>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</si>
  <si>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</si>
  <si>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</si>
  <si>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</si>
  <si>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</si>
  <si>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</si>
  <si>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</si>
  <si>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</si>
  <si>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</si>
  <si>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</si>
  <si>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</si>
  <si>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</si>
  <si>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</si>
  <si>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</si>
  <si>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</si>
  <si>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</si>
  <si>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</si>
  <si>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</si>
  <si>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</si>
  <si>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</si>
  <si>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</si>
  <si>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</si>
  <si>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</si>
  <si>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</si>
  <si>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</si>
  <si>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</si>
  <si>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</si>
  <si>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</si>
  <si>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</si>
  <si>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</si>
  <si>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</si>
  <si>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</si>
  <si>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</si>
  <si>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</si>
  <si>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</si>
  <si>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</si>
  <si>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</si>
  <si>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</si>
  <si>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</si>
  <si>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</si>
  <si>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</si>
  <si>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</si>
  <si>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</si>
  <si>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</si>
  <si>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</si>
  <si>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</si>
  <si>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</si>
  <si>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</si>
  <si>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</si>
  <si>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</si>
  <si>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</si>
  <si>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</si>
  <si>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</si>
  <si>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</si>
  <si>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</si>
  <si>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</si>
  <si>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</si>
  <si>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</si>
  <si>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</si>
  <si>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</si>
  <si>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</si>
  <si>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</si>
  <si>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</si>
  <si>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</si>
  <si>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</si>
  <si>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</si>
  <si>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</si>
  <si>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</si>
  <si>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</si>
  <si>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</si>
  <si>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</si>
  <si>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</si>
  <si>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</si>
  <si>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</si>
  <si>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</si>
  <si>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</si>
  <si>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</si>
  <si>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</si>
  <si>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</si>
  <si>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</si>
  <si>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</si>
  <si>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</si>
  <si>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</si>
  <si>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</si>
  <si>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</si>
  <si>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</si>
  <si>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</si>
  <si>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</si>
  <si>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</si>
  <si>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</si>
  <si>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</si>
  <si>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</si>
  <si>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</si>
  <si>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</si>
  <si>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</si>
  <si>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</si>
  <si>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</si>
  <si>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</si>
  <si>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</si>
  <si>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</si>
  <si>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</si>
  <si>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</si>
  <si>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</si>
  <si>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</si>
  <si>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</si>
  <si>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</si>
  <si>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</si>
  <si>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</si>
  <si>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</si>
  <si>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</si>
  <si>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</si>
  <si>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</si>
  <si>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</si>
  <si>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</si>
  <si>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</si>
  <si>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</si>
  <si>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</si>
  <si>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</si>
  <si>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</si>
  <si>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</si>
  <si>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</si>
  <si>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</si>
  <si>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</si>
  <si>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</si>
  <si>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</si>
  <si>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</si>
  <si>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</si>
  <si>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</si>
  <si>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</si>
  <si>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</si>
  <si>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</si>
  <si>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</si>
  <si>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</si>
  <si>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</si>
  <si>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</si>
  <si>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</si>
  <si>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</si>
  <si>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</si>
  <si>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</si>
  <si>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</si>
  <si>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</si>
  <si>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</si>
  <si>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</si>
  <si>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</si>
  <si>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</si>
  <si>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</si>
  <si>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</si>
  <si>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</si>
  <si>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</si>
  <si>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</si>
  <si>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</si>
  <si>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</si>
  <si>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</si>
  <si>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</si>
  <si>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</si>
  <si>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</si>
  <si>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</si>
  <si>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</si>
  <si>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</si>
  <si>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</si>
  <si>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</si>
  <si>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</si>
  <si>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</si>
  <si>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</si>
  <si>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</si>
  <si>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</si>
  <si>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</si>
  <si>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</si>
  <si>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</si>
  <si>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</si>
  <si>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</si>
  <si>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</si>
  <si>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</si>
  <si>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</si>
  <si>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</si>
  <si>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</si>
  <si>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</si>
  <si>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</si>
  <si>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</si>
  <si>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</si>
  <si>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</si>
  <si>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</si>
  <si>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</si>
  <si>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</si>
  <si>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</si>
  <si>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</si>
  <si>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</si>
  <si>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</si>
  <si>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</si>
  <si>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</si>
  <si>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</si>
  <si>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</si>
  <si>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</si>
  <si>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</si>
  <si>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</si>
  <si>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</si>
  <si>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</si>
  <si>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</si>
  <si>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</si>
  <si>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</si>
  <si>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</si>
  <si>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</si>
  <si>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</si>
  <si>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</si>
  <si>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</si>
  <si>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</si>
  <si>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</si>
  <si>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</si>
  <si>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</si>
  <si>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</si>
  <si>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</si>
  <si>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</si>
  <si>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</si>
  <si>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</si>
  <si>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</si>
  <si>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</si>
  <si>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</si>
  <si>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</si>
  <si>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</si>
  <si>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</si>
  <si>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</si>
  <si>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</si>
  <si>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</si>
  <si>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</si>
  <si>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</si>
  <si>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</si>
  <si>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</si>
  <si>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</si>
  <si>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</si>
  <si>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</si>
  <si>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</si>
  <si>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</si>
  <si>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</si>
  <si>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</si>
  <si>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</si>
  <si>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</si>
  <si>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</si>
  <si>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</si>
  <si>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</si>
  <si>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</si>
  <si>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</si>
  <si>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</si>
  <si>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</si>
  <si>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</si>
  <si>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</si>
  <si>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</si>
  <si>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</si>
  <si>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</si>
  <si>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</si>
  <si>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</si>
  <si>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</si>
  <si>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</si>
  <si>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</si>
  <si>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</si>
  <si>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</si>
  <si>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</si>
  <si>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</si>
  <si>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</si>
  <si>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</si>
  <si>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</si>
  <si>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</si>
  <si>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</si>
  <si>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</si>
  <si>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</si>
  <si>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</si>
  <si>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</si>
  <si>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</si>
  <si>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</si>
  <si>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</si>
  <si>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</si>
  <si>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</si>
  <si>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</si>
  <si>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</si>
  <si>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</si>
  <si>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</si>
  <si>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</si>
  <si>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</si>
  <si>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</si>
  <si>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</si>
  <si>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</si>
  <si>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</si>
  <si>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</si>
  <si>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</si>
  <si>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</si>
  <si>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</si>
  <si>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</si>
  <si>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</si>
  <si>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</si>
  <si>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</si>
  <si>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</si>
  <si>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</si>
  <si>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</si>
  <si>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</si>
  <si>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</si>
  <si>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</si>
  <si>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</si>
  <si>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</si>
  <si>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</si>
  <si>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</si>
  <si>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</si>
  <si>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</si>
  <si>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</si>
  <si>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</si>
  <si>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</si>
  <si>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</si>
  <si>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</si>
  <si>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</si>
  <si>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</si>
  <si>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</si>
  <si>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</si>
  <si>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</si>
  <si>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</si>
  <si>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</si>
  <si>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</si>
  <si>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</si>
  <si>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</si>
  <si>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</si>
  <si>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</si>
  <si>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</si>
  <si>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</si>
  <si>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</si>
  <si>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</si>
  <si>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</si>
  <si>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</si>
  <si>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</si>
  <si>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</si>
  <si>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</si>
  <si>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</si>
  <si>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</si>
  <si>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</si>
  <si>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</si>
  <si>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</si>
  <si>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</si>
  <si>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</si>
  <si>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</si>
  <si>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</si>
  <si>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</si>
  <si>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</si>
  <si>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</si>
  <si>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</si>
  <si>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</si>
  <si>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</si>
  <si>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</si>
  <si>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</si>
  <si>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</si>
  <si>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</si>
  <si>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</si>
  <si>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</si>
  <si>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</si>
  <si>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</si>
  <si>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</si>
  <si>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</si>
  <si>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</si>
  <si>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</si>
  <si>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</si>
  <si>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</si>
  <si>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</si>
  <si>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</si>
  <si>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</si>
  <si>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</si>
  <si>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</si>
  <si>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</si>
  <si>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</si>
  <si>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</si>
  <si>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</si>
  <si>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</si>
  <si>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</si>
  <si>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</si>
  <si>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</si>
  <si>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</si>
  <si>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</si>
  <si>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</si>
  <si>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</si>
  <si>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</si>
  <si>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</si>
  <si>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</si>
  <si>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</si>
  <si>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</si>
  <si>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</si>
  <si>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</si>
  <si>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</si>
  <si>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</si>
  <si>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</si>
  <si>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</si>
  <si>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</si>
  <si>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</si>
  <si>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</si>
  <si>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</si>
  <si>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</si>
  <si>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</si>
  <si>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</si>
  <si>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</si>
  <si>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</si>
  <si>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</si>
  <si>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</si>
  <si>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</si>
  <si>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</si>
  <si>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</si>
  <si>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</si>
  <si>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</si>
  <si>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</si>
  <si>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</si>
  <si>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</si>
  <si>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</si>
  <si>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</si>
  <si>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</si>
  <si>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</si>
  <si>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</si>
  <si>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</si>
  <si>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</si>
  <si>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</si>
  <si>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</si>
  <si>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</si>
  <si>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</si>
  <si>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</si>
  <si>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</si>
  <si>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</si>
  <si>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</si>
  <si>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</si>
  <si>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</si>
  <si>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</si>
  <si>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</si>
  <si>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</si>
  <si>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</si>
  <si>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</si>
  <si>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</si>
  <si>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</si>
  <si>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</si>
  <si>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</si>
  <si>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</si>
  <si>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</si>
  <si>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</si>
  <si>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</si>
  <si>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</si>
  <si>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</si>
  <si>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</si>
  <si>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</si>
  <si>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</si>
  <si>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</si>
  <si>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</si>
  <si>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</si>
  <si>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</si>
  <si>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</si>
  <si>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</si>
  <si>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</si>
  <si>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</si>
  <si>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</si>
  <si>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</si>
  <si>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</si>
  <si>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</si>
  <si>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</si>
  <si>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</si>
  <si>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</si>
  <si>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</si>
  <si>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</si>
  <si>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</si>
  <si>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</si>
  <si>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</si>
  <si>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</si>
  <si>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</si>
  <si>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</si>
  <si>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</si>
  <si>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</si>
  <si>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</si>
  <si>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</si>
  <si>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</si>
  <si>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</si>
  <si>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</si>
  <si>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</si>
  <si>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</si>
  <si>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</si>
  <si>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</si>
  <si>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</si>
  <si>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</si>
  <si>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</si>
  <si>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</si>
  <si>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</si>
  <si>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</si>
  <si>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</si>
  <si>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</si>
  <si>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</si>
  <si>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</si>
  <si>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</si>
  <si>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</si>
  <si>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</si>
  <si>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</si>
  <si>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</si>
  <si>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</si>
  <si>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</si>
  <si>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</si>
  <si>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</si>
  <si>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</si>
  <si>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</si>
  <si>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</si>
  <si>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</si>
  <si>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</si>
  <si>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</si>
  <si>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</si>
  <si>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</si>
  <si>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</si>
  <si>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</si>
  <si>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</si>
  <si>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</si>
  <si>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</si>
  <si>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</si>
  <si>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</si>
  <si>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</si>
  <si>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</si>
  <si>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</si>
  <si>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</si>
  <si>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</si>
  <si>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</si>
  <si>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</si>
  <si>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</si>
  <si>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</si>
  <si>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</si>
  <si>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</si>
  <si>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</si>
  <si>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</si>
  <si>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</si>
  <si>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</si>
  <si>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</si>
  <si>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</si>
  <si>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</si>
  <si>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</si>
  <si>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</si>
  <si>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</si>
  <si>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</si>
  <si>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</si>
  <si>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</si>
  <si>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</si>
  <si>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</si>
  <si>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</si>
  <si>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</si>
  <si>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</si>
  <si>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</si>
  <si>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</si>
  <si>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</si>
  <si>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</si>
  <si>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</si>
  <si>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</si>
  <si>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</si>
  <si>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</si>
  <si>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</si>
  <si>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</si>
  <si>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</si>
  <si>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</si>
  <si>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</si>
  <si>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</si>
  <si>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</si>
  <si>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</si>
  <si>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</si>
  <si>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</si>
  <si>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</si>
  <si>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</si>
  <si>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</si>
  <si>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</si>
  <si>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</si>
  <si>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</si>
  <si>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</si>
  <si>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</si>
  <si>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</si>
  <si>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</si>
  <si>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</si>
  <si>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</si>
  <si>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</si>
  <si>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</si>
  <si>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</si>
  <si>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</si>
  <si>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</si>
  <si>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</si>
  <si>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</si>
  <si>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</si>
  <si>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</si>
  <si>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</si>
  <si>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</si>
  <si>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</si>
  <si>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</si>
  <si>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</si>
  <si>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</si>
  <si>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</si>
  <si>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</si>
  <si>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</si>
  <si>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</si>
  <si>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</si>
  <si>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</si>
  <si>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</si>
  <si>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</si>
  <si>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</si>
  <si>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</si>
  <si>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</si>
  <si>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</si>
  <si>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</si>
  <si>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</si>
  <si>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</si>
  <si>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</si>
  <si>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</si>
  <si>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</si>
  <si>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</si>
  <si>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</si>
  <si>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</si>
  <si>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</si>
  <si>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</si>
  <si>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</si>
  <si>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</si>
  <si>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</si>
  <si>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</si>
  <si>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</si>
  <si>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</si>
  <si>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</si>
  <si>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</si>
  <si>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</si>
  <si>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</si>
  <si>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</si>
  <si>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</si>
  <si>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</si>
  <si>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</si>
  <si>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</si>
  <si>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</si>
  <si>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</si>
  <si>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</si>
  <si>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</si>
  <si>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</si>
  <si>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</si>
  <si>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</si>
  <si>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</si>
  <si>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</si>
  <si>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</si>
  <si>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</si>
  <si>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</si>
  <si>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</si>
  <si>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</si>
  <si>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</si>
  <si>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</si>
  <si>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</si>
  <si>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</si>
  <si>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</si>
  <si>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</si>
  <si>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</si>
  <si>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</si>
  <si>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</si>
  <si>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</si>
  <si>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</si>
  <si>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</si>
  <si>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</si>
  <si>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</si>
  <si>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</si>
  <si>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</si>
  <si>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</si>
  <si>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</si>
  <si>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</si>
  <si>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</si>
  <si>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</si>
  <si>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</si>
  <si>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</si>
  <si>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</si>
  <si>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</si>
  <si>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</si>
  <si>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</si>
  <si>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</si>
  <si>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</si>
  <si>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</si>
  <si>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</si>
  <si>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</si>
  <si>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</si>
  <si>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</si>
  <si>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</si>
  <si>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</si>
  <si>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</si>
  <si>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</si>
  <si>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</si>
  <si>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</si>
  <si>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</si>
  <si>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</si>
  <si>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</si>
  <si>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</si>
  <si>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</si>
  <si>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</si>
  <si>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</si>
  <si>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</si>
  <si>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</si>
  <si>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</si>
  <si>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</si>
  <si>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</si>
  <si>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</si>
  <si>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</si>
  <si>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</si>
  <si>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</si>
  <si>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</si>
  <si>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</si>
  <si>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</si>
  <si>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</si>
  <si>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</si>
  <si>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</si>
  <si>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</si>
  <si>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</si>
  <si>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</si>
  <si>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</si>
  <si>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</si>
  <si>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</si>
  <si>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</si>
  <si>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</si>
  <si>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</si>
  <si>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</si>
  <si>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</si>
  <si>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</si>
  <si>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</si>
  <si>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</si>
  <si>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</si>
  <si>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</si>
  <si>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</si>
  <si>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</si>
  <si>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</si>
  <si>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</si>
  <si>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</si>
  <si>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</si>
  <si>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</si>
  <si>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</si>
  <si>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</si>
  <si>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</si>
  <si>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</si>
  <si>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</si>
  <si>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</si>
  <si>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</si>
  <si>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</si>
  <si>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</si>
  <si>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</si>
  <si>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</si>
  <si>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</si>
  <si>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</si>
  <si>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</si>
  <si>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</si>
  <si>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</si>
  <si>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</si>
  <si>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</si>
  <si>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</si>
  <si>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</si>
  <si>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</si>
  <si>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</si>
  <si>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</si>
  <si>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</si>
  <si>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</si>
  <si>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</si>
  <si>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</si>
  <si>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</si>
  <si>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</si>
  <si>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</si>
  <si>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</si>
  <si>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</si>
  <si>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</si>
  <si>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</si>
  <si>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</si>
  <si>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</si>
  <si>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</si>
  <si>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</si>
  <si>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</si>
  <si>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</si>
  <si>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</si>
  <si>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</si>
  <si>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</si>
  <si>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</si>
  <si>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</si>
  <si>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</si>
  <si>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</si>
  <si>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</si>
  <si>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</si>
  <si>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</si>
  <si>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</si>
  <si>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</si>
  <si>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</si>
  <si>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</si>
  <si>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</si>
  <si>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</si>
  <si>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</si>
  <si>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</si>
  <si>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</si>
  <si>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</si>
  <si>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</si>
  <si>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</si>
  <si>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</si>
  <si>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</si>
  <si>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</si>
  <si>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</si>
  <si>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</si>
  <si>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</si>
  <si>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</si>
  <si>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</si>
  <si>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</si>
  <si>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</si>
  <si>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</si>
  <si>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</si>
  <si>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</si>
  <si>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</si>
  <si>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</si>
  <si>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</si>
  <si>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</si>
  <si>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</si>
  <si>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</si>
  <si>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</si>
  <si>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</si>
  <si>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</si>
  <si>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</si>
  <si>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</si>
  <si>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</si>
  <si>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</si>
  <si>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</si>
  <si>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</si>
  <si>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</si>
  <si>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</si>
  <si>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</si>
  <si>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</si>
  <si>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</si>
  <si>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</si>
  <si>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</si>
  <si>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</si>
  <si>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</si>
  <si>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</si>
  <si>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</si>
  <si>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</si>
  <si>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</si>
  <si>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</si>
  <si>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</si>
  <si>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</si>
  <si>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</si>
  <si>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</si>
  <si>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</si>
  <si>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</si>
  <si>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</si>
  <si>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</si>
  <si>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</si>
  <si>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</si>
  <si>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</si>
  <si>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</si>
  <si>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</si>
  <si>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</si>
  <si>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</si>
  <si>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</si>
  <si>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</si>
  <si>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</si>
  <si>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</si>
  <si>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</si>
  <si>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</si>
  <si>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</si>
  <si>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</si>
  <si>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</si>
  <si>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</si>
  <si>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</si>
  <si>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</si>
  <si>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</si>
  <si>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</si>
  <si>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</si>
  <si>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</si>
  <si>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</si>
  <si>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</si>
  <si>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</si>
  <si>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</si>
  <si>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</si>
  <si>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</si>
  <si>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</si>
  <si>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</si>
  <si>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</si>
  <si>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</si>
  <si>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</si>
  <si>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</si>
  <si>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</si>
  <si>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</si>
  <si>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</si>
  <si>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</si>
  <si>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</si>
  <si>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</si>
  <si>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</si>
  <si>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</si>
  <si>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</si>
  <si>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</si>
  <si>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</si>
  <si>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</si>
  <si>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</si>
  <si>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</si>
  <si>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</si>
  <si>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</si>
  <si>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</si>
  <si>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</si>
  <si>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</si>
  <si>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</si>
  <si>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</si>
  <si>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</si>
  <si>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</si>
  <si>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</si>
  <si>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</si>
  <si>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</si>
  <si>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</si>
  <si>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</si>
  <si>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</si>
  <si>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</si>
  <si>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</si>
  <si>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</si>
  <si>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</si>
  <si>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</si>
  <si>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</si>
  <si>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</si>
  <si>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</si>
  <si>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</si>
  <si>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</si>
  <si>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</si>
  <si>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</si>
  <si>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</si>
  <si>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</si>
  <si>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</si>
  <si>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</si>
  <si>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</si>
  <si>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</si>
  <si>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</si>
  <si>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</si>
  <si>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</si>
  <si>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</si>
  <si>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</si>
  <si>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</si>
  <si>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</si>
  <si>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</si>
  <si>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</si>
  <si>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</si>
  <si>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</si>
  <si>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</si>
  <si>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</si>
  <si>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</si>
  <si>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</si>
  <si>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</si>
  <si>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</si>
  <si>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</si>
  <si>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</si>
  <si>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</si>
  <si>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</si>
  <si>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</si>
  <si>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</si>
  <si>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</si>
  <si>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</si>
  <si>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</si>
  <si>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</si>
  <si>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</si>
  <si>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</si>
  <si>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</si>
  <si>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</si>
  <si>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</si>
  <si>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</si>
  <si>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</si>
  <si>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</si>
  <si>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</si>
  <si>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</si>
  <si>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</si>
  <si>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</si>
  <si>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</si>
  <si>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</si>
  <si>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</si>
  <si>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</si>
  <si>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</si>
  <si>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</si>
  <si>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</si>
  <si>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</si>
  <si>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</si>
  <si>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</si>
  <si>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</si>
  <si>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</si>
  <si>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</si>
  <si>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</si>
  <si>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</si>
  <si>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</si>
  <si>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</si>
  <si>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</si>
  <si>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</si>
  <si>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</si>
  <si>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</si>
  <si>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</si>
  <si>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</si>
  <si>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</si>
  <si>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</si>
  <si>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</si>
  <si>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</si>
  <si>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</si>
  <si>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</si>
  <si>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</si>
  <si>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</si>
  <si>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</si>
  <si>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</si>
  <si>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</si>
  <si>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</si>
  <si>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</si>
  <si>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</si>
  <si>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</si>
  <si>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</si>
  <si>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</si>
  <si>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</si>
  <si>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</si>
  <si>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</si>
  <si>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</si>
  <si>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</si>
  <si>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</si>
  <si>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</si>
  <si>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</si>
  <si>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</si>
  <si>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</si>
  <si>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</si>
  <si>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</si>
  <si>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</si>
  <si>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</si>
  <si>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</si>
  <si>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</si>
  <si>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</si>
  <si>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</si>
  <si>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</si>
  <si>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</si>
  <si>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</si>
  <si>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</si>
  <si>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</si>
  <si>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</si>
  <si>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</si>
  <si>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</si>
  <si>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</si>
  <si>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</si>
  <si>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</si>
  <si>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</si>
  <si>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</si>
  <si>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</si>
  <si>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</si>
  <si>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</si>
  <si>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</si>
  <si>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</si>
  <si>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</si>
  <si>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</si>
  <si>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</si>
  <si>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</si>
  <si>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</si>
  <si>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</si>
  <si>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</si>
  <si>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</si>
  <si>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</si>
  <si>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</si>
  <si>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</si>
  <si>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</si>
  <si>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</si>
  <si>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</si>
  <si>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</si>
  <si>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</si>
  <si>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</si>
  <si>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</si>
  <si>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</si>
  <si>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</si>
  <si>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</si>
  <si>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</si>
  <si>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</si>
  <si>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</si>
  <si>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</si>
  <si>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</si>
  <si>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</si>
  <si>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</si>
  <si>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</si>
  <si>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</si>
  <si>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</si>
  <si>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</si>
  <si>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</si>
  <si>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</si>
  <si>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</si>
  <si>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</si>
  <si>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</si>
  <si>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</si>
  <si>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</si>
  <si>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</si>
  <si>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</si>
  <si>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</si>
  <si>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</si>
  <si>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</si>
  <si>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</si>
  <si>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</si>
  <si>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</si>
  <si>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</si>
  <si>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</si>
  <si>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</si>
  <si>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</si>
  <si>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</si>
  <si>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</si>
  <si>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</si>
  <si>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</si>
  <si>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</si>
  <si>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</si>
  <si>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</si>
  <si>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</si>
  <si>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</si>
  <si>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</si>
  <si>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</si>
  <si>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</si>
  <si>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</si>
  <si>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</si>
  <si>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</si>
  <si>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</si>
  <si>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</si>
  <si>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</si>
  <si>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</si>
  <si>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</si>
  <si>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</si>
  <si>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</si>
  <si>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</si>
  <si>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</si>
  <si>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</si>
  <si>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</si>
  <si>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</si>
  <si>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</si>
  <si>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</si>
  <si>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</si>
  <si>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</si>
  <si>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</si>
  <si>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</si>
  <si>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</si>
  <si>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</si>
  <si>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</si>
  <si>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</si>
  <si>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</si>
  <si>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</si>
  <si>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</si>
  <si>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</si>
  <si>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</si>
  <si>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</si>
  <si>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</si>
  <si>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</si>
  <si>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</si>
  <si>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</si>
  <si>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</si>
  <si>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</si>
  <si>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</si>
  <si>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</si>
  <si>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</si>
  <si>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</si>
  <si>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</si>
  <si>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</si>
  <si>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</si>
  <si>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</si>
  <si>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</si>
  <si>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</si>
  <si>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</si>
  <si>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</si>
  <si>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</si>
  <si>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</si>
  <si>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</si>
  <si>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</si>
  <si>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</si>
  <si>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</si>
  <si>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</si>
  <si>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</si>
  <si>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</si>
  <si>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</si>
  <si>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</si>
  <si>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</si>
  <si>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</si>
  <si>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</si>
  <si>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</si>
  <si>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</si>
  <si>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</si>
  <si>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</si>
  <si>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</si>
  <si>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</si>
  <si>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</si>
  <si>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</si>
  <si>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</si>
  <si>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</si>
  <si>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</si>
  <si>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</si>
  <si>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</si>
  <si>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</si>
  <si>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</si>
  <si>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</si>
  <si>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</si>
  <si>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</si>
  <si>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</si>
  <si>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</si>
  <si>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</si>
  <si>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</si>
  <si>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</si>
  <si>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</si>
  <si>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</si>
  <si>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</si>
  <si>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</si>
  <si>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</si>
  <si>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</si>
  <si>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</si>
  <si>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</si>
  <si>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</si>
  <si>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</si>
  <si>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</si>
  <si>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</si>
  <si>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</si>
  <si>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</si>
  <si>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</si>
  <si>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</si>
  <si>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</si>
  <si>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</si>
  <si>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</si>
  <si>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</si>
  <si>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</si>
  <si>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</si>
  <si>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</si>
  <si>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</si>
  <si>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</si>
  <si>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</si>
  <si>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</si>
  <si>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</si>
  <si>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</si>
  <si>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</si>
  <si>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</si>
  <si>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</si>
  <si>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</si>
  <si>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</si>
  <si>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</si>
  <si>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</si>
  <si>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</si>
  <si>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</si>
  <si>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</si>
  <si>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</si>
  <si>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</si>
  <si>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</si>
  <si>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</si>
  <si>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</si>
  <si>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</si>
  <si>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</si>
  <si>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</si>
  <si>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</si>
  <si>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</si>
  <si>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</si>
  <si>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</si>
  <si>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</si>
  <si>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</si>
  <si>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</si>
  <si>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</si>
  <si>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</si>
  <si>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</si>
  <si>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</si>
  <si>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</si>
  <si>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</si>
  <si>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</si>
  <si>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</si>
  <si>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</si>
  <si>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</si>
  <si>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</si>
  <si>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</si>
  <si>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</si>
  <si>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</si>
  <si>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</si>
  <si>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</si>
  <si>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</si>
  <si>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</si>
  <si>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</si>
  <si>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</si>
  <si>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</si>
  <si>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</si>
  <si>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</si>
  <si>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</si>
  <si>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</si>
  <si>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</si>
  <si>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</si>
  <si>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</si>
  <si>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</si>
  <si>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</si>
  <si>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</si>
  <si>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</si>
  <si>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</si>
  <si>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</si>
  <si>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</si>
  <si>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</si>
  <si>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</si>
  <si>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</si>
  <si>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</si>
  <si>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</si>
  <si>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</si>
  <si>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</si>
  <si>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</si>
  <si>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</si>
  <si>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</si>
  <si>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</si>
  <si>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</si>
  <si>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</si>
  <si>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</si>
  <si>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</si>
  <si>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</si>
  <si>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</si>
  <si>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</si>
  <si>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</si>
  <si>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</si>
  <si>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</si>
  <si>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</si>
  <si>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</si>
  <si>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</si>
  <si>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</si>
  <si>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</si>
  <si>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</si>
  <si>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</si>
  <si>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</si>
  <si>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</si>
  <si>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</si>
  <si>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</si>
  <si>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</si>
  <si>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</si>
  <si>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</si>
  <si>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</si>
  <si>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</si>
  <si>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</si>
  <si>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</si>
  <si>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</si>
  <si>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</si>
  <si>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</si>
  <si>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</si>
  <si>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</si>
  <si>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</si>
  <si>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</si>
  <si>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</si>
  <si>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</si>
  <si>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</si>
  <si>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</si>
  <si>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</si>
  <si>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</si>
  <si>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</si>
  <si>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</si>
  <si>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</si>
  <si>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</si>
  <si>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</si>
  <si>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</si>
  <si>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</si>
  <si>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</si>
  <si>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</si>
  <si>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</si>
  <si>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</si>
  <si>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</si>
  <si>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</si>
  <si>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</si>
  <si>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</si>
  <si>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</si>
  <si>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</si>
  <si>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</si>
  <si>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</si>
  <si>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</si>
  <si>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</si>
  <si>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</si>
  <si>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</si>
  <si>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</si>
  <si>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</si>
  <si>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</si>
  <si>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</si>
  <si>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</si>
  <si>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</si>
  <si>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</si>
  <si>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</si>
  <si>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</si>
  <si>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</si>
  <si>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</si>
  <si>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</si>
  <si>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</si>
  <si>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</si>
  <si>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</si>
  <si>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</si>
  <si>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</si>
  <si>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</si>
  <si>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</si>
  <si>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</si>
  <si>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</si>
  <si>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</si>
  <si>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</si>
  <si>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</si>
  <si>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</si>
  <si>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</si>
  <si>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</si>
  <si>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</si>
  <si>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</si>
  <si>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</si>
  <si>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</si>
  <si>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</si>
  <si>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</si>
  <si>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</si>
  <si>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</si>
  <si>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</si>
  <si>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</si>
  <si>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</si>
  <si>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</si>
  <si>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</si>
  <si>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</si>
  <si>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</si>
  <si>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</si>
  <si>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</si>
  <si>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</si>
  <si>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</si>
  <si>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</si>
  <si>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</si>
  <si>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</si>
  <si>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</si>
  <si>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</si>
  <si>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</si>
  <si>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</si>
  <si>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</si>
  <si>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</si>
  <si>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</si>
  <si>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</si>
  <si>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</si>
  <si>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</si>
  <si>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</si>
  <si>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</si>
  <si>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</si>
  <si>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</si>
  <si>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</si>
  <si>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</si>
  <si>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</si>
  <si>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</si>
  <si>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</si>
  <si>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</si>
  <si>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</si>
  <si>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</si>
  <si>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</si>
  <si>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</si>
  <si>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</si>
  <si>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</si>
  <si>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</si>
  <si>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</si>
  <si>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</si>
  <si>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</si>
  <si>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</si>
  <si>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</si>
  <si>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</si>
  <si>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</si>
  <si>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</si>
  <si>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</si>
  <si>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</si>
  <si>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</si>
  <si>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</si>
  <si>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</si>
  <si>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</si>
  <si>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</si>
  <si>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</si>
  <si>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</si>
  <si>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</si>
  <si>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</si>
  <si>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</si>
  <si>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</si>
  <si>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</si>
  <si>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</si>
  <si>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</si>
  <si>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</si>
  <si>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</si>
  <si>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</si>
  <si>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</si>
  <si>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</si>
  <si>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</si>
  <si>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</si>
  <si>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</si>
  <si>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</si>
  <si>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</si>
  <si>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</si>
  <si>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</si>
  <si>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</si>
  <si>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</si>
  <si>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</si>
  <si>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</si>
  <si>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</si>
  <si>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</si>
  <si>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</si>
  <si>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</si>
  <si>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</si>
  <si>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</si>
  <si>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</si>
  <si>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</si>
  <si>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</si>
  <si>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</si>
  <si>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</si>
  <si>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</si>
  <si>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</si>
  <si>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</si>
  <si>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</si>
  <si>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</si>
  <si>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</si>
  <si>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</si>
  <si>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</si>
  <si>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</si>
  <si>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</si>
  <si>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</si>
  <si>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</si>
  <si>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</si>
  <si>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</si>
  <si>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</si>
  <si>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</si>
  <si>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</si>
  <si>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</si>
  <si>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</si>
  <si>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</si>
  <si>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</si>
  <si>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</si>
  <si>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</si>
  <si>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</si>
  <si>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</si>
  <si>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</si>
  <si>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</si>
  <si>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</si>
  <si>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</si>
  <si>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</si>
  <si>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</si>
  <si>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</si>
  <si>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</si>
  <si>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</si>
  <si>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</si>
  <si>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</si>
  <si>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</si>
  <si>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</si>
  <si>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</si>
  <si>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</si>
  <si>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</si>
  <si>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</si>
  <si>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</si>
  <si>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</si>
  <si>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</si>
  <si>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</si>
  <si>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</si>
  <si>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</si>
  <si>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</si>
  <si>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</si>
  <si>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</si>
  <si>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</si>
  <si>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</si>
  <si>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</si>
  <si>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</si>
  <si>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</si>
  <si>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</si>
  <si>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</si>
  <si>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</si>
  <si>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</si>
  <si>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</si>
  <si>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</si>
  <si>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</si>
  <si>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</si>
  <si>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</si>
  <si>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</si>
  <si>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</si>
  <si>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</si>
  <si>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</si>
  <si>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</si>
  <si>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</si>
  <si>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</si>
  <si>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</si>
  <si>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</si>
  <si>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</si>
  <si>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</si>
  <si>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</si>
  <si>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</si>
  <si>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</si>
  <si>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</si>
  <si>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</si>
  <si>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</si>
  <si>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</si>
  <si>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</si>
  <si>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</si>
  <si>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</si>
  <si>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</si>
  <si>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</si>
  <si>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</si>
  <si>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</si>
  <si>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</si>
  <si>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</si>
  <si>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</si>
  <si>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</si>
  <si>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</si>
  <si>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</si>
  <si>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</si>
  <si>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</si>
  <si>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</si>
  <si>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</si>
  <si>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</si>
  <si>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</si>
  <si>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</si>
  <si>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</si>
  <si>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</si>
  <si>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</si>
  <si>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</si>
  <si>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</si>
  <si>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</si>
  <si>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</si>
  <si>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</si>
  <si>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</si>
  <si>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</si>
  <si>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</si>
  <si>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</si>
  <si>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</si>
  <si>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</si>
  <si>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</si>
  <si>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</si>
  <si>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</si>
  <si>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</si>
  <si>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</si>
  <si>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</si>
  <si>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</si>
  <si>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</si>
  <si>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</si>
  <si>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</si>
  <si>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</si>
  <si>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</si>
  <si>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</si>
  <si>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</si>
  <si>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</si>
  <si>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</si>
  <si>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</si>
  <si>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</si>
  <si>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</si>
  <si>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</si>
  <si>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</si>
  <si>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</si>
  <si>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</si>
  <si>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</si>
  <si>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</si>
  <si>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</si>
  <si>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</si>
  <si>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</si>
  <si>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</si>
  <si>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</si>
  <si>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</si>
  <si>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</si>
  <si>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</si>
  <si>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</si>
  <si>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</si>
  <si>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</si>
  <si>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</si>
  <si>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</si>
  <si>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</si>
  <si>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</si>
  <si>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</si>
  <si>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</si>
  <si>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</si>
  <si>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</si>
  <si>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</si>
  <si>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</si>
  <si>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</si>
  <si>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</si>
  <si>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</si>
  <si>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</si>
  <si>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</si>
  <si>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</si>
  <si>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</si>
  <si>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</si>
  <si>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</si>
  <si>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</si>
  <si>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</si>
  <si>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</si>
  <si>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</si>
  <si>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</si>
  <si>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</si>
  <si>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</si>
  <si>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</si>
  <si>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</si>
  <si>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</si>
  <si>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</si>
  <si>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</si>
  <si>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</si>
  <si>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</si>
  <si>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</si>
  <si>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</si>
  <si>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</si>
  <si>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</si>
  <si>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</si>
  <si>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</si>
  <si>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</si>
  <si>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</si>
  <si>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</si>
  <si>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</si>
  <si>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</si>
  <si>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</si>
  <si>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</si>
  <si>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</si>
  <si>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</si>
  <si>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</si>
  <si>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</si>
  <si>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</si>
  <si>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</si>
  <si>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</si>
  <si>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</si>
  <si>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</si>
  <si>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</si>
  <si>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</si>
  <si>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</si>
  <si>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</si>
  <si>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</si>
  <si>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</si>
  <si>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</si>
  <si>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</si>
  <si>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</si>
  <si>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</si>
  <si>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</si>
  <si>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</si>
  <si>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</si>
  <si>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</si>
  <si>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</si>
  <si>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</si>
  <si>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</si>
  <si>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</si>
  <si>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</si>
  <si>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</si>
  <si>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</si>
  <si>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</si>
  <si>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</si>
  <si>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</si>
  <si>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</si>
  <si>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</si>
  <si>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</si>
  <si>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</si>
  <si>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</si>
  <si>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</si>
  <si>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</si>
  <si>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</si>
  <si>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</si>
  <si>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</si>
  <si>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</si>
  <si>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</si>
  <si>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</si>
  <si>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</si>
  <si>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</si>
  <si>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</si>
  <si>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</si>
  <si>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</si>
  <si>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</si>
  <si>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</si>
  <si>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</si>
  <si>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</si>
  <si>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</si>
  <si>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</si>
  <si>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</si>
  <si>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</si>
  <si>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</si>
  <si>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</si>
  <si>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</si>
  <si>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</si>
  <si>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</si>
  <si>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</si>
  <si>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</si>
  <si>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</si>
  <si>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</si>
  <si>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</si>
  <si>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</si>
  <si>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</si>
  <si>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</si>
  <si>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</si>
  <si>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</si>
  <si>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</si>
  <si>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</si>
  <si>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</si>
  <si>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</si>
  <si>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</si>
  <si>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</si>
  <si>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</si>
  <si>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</si>
  <si>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</si>
  <si>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</si>
  <si>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</si>
  <si>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</si>
  <si>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</si>
  <si>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</si>
  <si>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</si>
  <si>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</si>
  <si>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</si>
  <si>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</si>
  <si>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</si>
  <si>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</si>
  <si>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</si>
  <si>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</si>
  <si>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</si>
  <si>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</si>
  <si>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</si>
  <si>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</si>
  <si>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</si>
  <si>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</si>
  <si>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</si>
  <si>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</si>
  <si>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</si>
  <si>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</si>
  <si>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</si>
  <si>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</si>
  <si>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</si>
  <si>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</si>
  <si>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</si>
  <si>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</si>
  <si>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</si>
  <si>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</si>
  <si>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</si>
  <si>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</si>
  <si>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</si>
  <si>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</si>
  <si>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</si>
  <si>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</si>
  <si>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</si>
  <si>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</si>
  <si>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</si>
  <si>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</si>
  <si>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</si>
  <si>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</si>
  <si>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</si>
  <si>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</si>
  <si>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</si>
  <si>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</si>
  <si>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</si>
  <si>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</si>
  <si>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</si>
  <si>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</si>
  <si>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</si>
  <si>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</si>
  <si>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</si>
  <si>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</si>
  <si>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</si>
  <si>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</si>
  <si>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</si>
  <si>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</si>
  <si>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</si>
  <si>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</si>
  <si>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</si>
  <si>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</si>
  <si>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</si>
  <si>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</si>
  <si>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</si>
  <si>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</si>
  <si>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</si>
  <si>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</si>
  <si>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</si>
  <si>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</si>
  <si>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</si>
  <si>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</si>
  <si>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</si>
  <si>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</si>
  <si>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</si>
  <si>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</si>
  <si>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</si>
  <si>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</si>
  <si>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</si>
  <si>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</si>
  <si>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</si>
  <si>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</si>
  <si>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</si>
  <si>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</si>
  <si>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</si>
  <si>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</si>
  <si>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</si>
  <si>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</si>
  <si>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</si>
  <si>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</si>
  <si>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</si>
  <si>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</si>
  <si>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</si>
  <si>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</si>
  <si>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</si>
  <si>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</si>
  <si>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</si>
  <si>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</si>
  <si>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</si>
  <si>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</si>
  <si>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</si>
  <si>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</si>
  <si>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</si>
  <si>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</si>
  <si>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</si>
  <si>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</si>
  <si>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</si>
  <si>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</si>
  <si>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</si>
  <si>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</si>
  <si>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</si>
  <si>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</si>
  <si>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</si>
  <si>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</si>
  <si>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</si>
  <si>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</si>
  <si>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</si>
  <si>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</si>
  <si>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</si>
  <si>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</si>
  <si>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</si>
  <si>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</si>
  <si>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</si>
  <si>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</si>
  <si>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</si>
  <si>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</si>
  <si>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</si>
  <si>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</si>
  <si>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</si>
  <si>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</si>
  <si>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</si>
  <si>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</si>
  <si>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</si>
  <si>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</si>
  <si>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</si>
  <si>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</si>
  <si>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</si>
  <si>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</si>
  <si>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</si>
  <si>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</si>
  <si>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</si>
  <si>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</si>
  <si>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</si>
  <si>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</si>
  <si>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</si>
  <si>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</si>
  <si>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</si>
  <si>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</si>
  <si>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</si>
  <si>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</si>
  <si>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</si>
  <si>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</si>
  <si>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</si>
  <si>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</si>
  <si>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</si>
  <si>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</si>
  <si>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</si>
  <si>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</si>
  <si>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</si>
  <si>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</si>
  <si>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</si>
  <si>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</si>
  <si>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</si>
  <si>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</si>
  <si>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</si>
  <si>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</si>
  <si>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</si>
  <si>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</si>
  <si>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</si>
  <si>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</si>
  <si>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</si>
  <si>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</si>
  <si>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</si>
  <si>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</si>
  <si>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</si>
  <si>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</si>
  <si>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</si>
  <si>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</si>
  <si>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</si>
  <si>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</si>
  <si>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</si>
  <si>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</si>
  <si>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</si>
  <si>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</si>
  <si>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</si>
  <si>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</si>
  <si>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</si>
  <si>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</si>
  <si>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</si>
  <si>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</si>
  <si>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</si>
  <si>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</si>
  <si>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</si>
  <si>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</si>
  <si>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</si>
  <si>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</si>
  <si>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</si>
  <si>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</si>
  <si>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</si>
  <si>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</si>
  <si>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</si>
  <si>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</si>
  <si>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</si>
  <si>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</si>
  <si>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</si>
  <si>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</si>
  <si>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</si>
  <si>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</si>
  <si>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</si>
  <si>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</si>
  <si>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</si>
  <si>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</si>
  <si>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</si>
  <si>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</si>
  <si>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</si>
  <si>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</si>
  <si>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</si>
  <si>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</si>
  <si>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</si>
  <si>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</si>
  <si>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</si>
  <si>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</si>
  <si>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</si>
  <si>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</si>
  <si>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</si>
  <si>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</si>
  <si>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</si>
  <si>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</si>
  <si>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</si>
  <si>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</si>
  <si>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</si>
  <si>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</si>
  <si>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</si>
  <si>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</si>
  <si>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</si>
  <si>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</si>
  <si>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</si>
  <si>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</si>
  <si>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</si>
  <si>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</si>
  <si>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</si>
  <si>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</si>
  <si>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</si>
  <si>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</si>
  <si>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</si>
  <si>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</si>
  <si>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</si>
  <si>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</si>
  <si>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</si>
  <si>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</si>
  <si>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</si>
  <si>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</si>
  <si>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</si>
  <si>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</si>
  <si>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</si>
  <si>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</si>
  <si>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</si>
  <si>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</si>
  <si>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</si>
  <si>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</si>
  <si>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</si>
  <si>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</si>
  <si>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</si>
  <si>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</si>
  <si>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</si>
  <si>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</si>
  <si>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</si>
  <si>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</si>
  <si>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</si>
  <si>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</si>
  <si>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</si>
  <si>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</si>
  <si>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</si>
  <si>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</si>
  <si>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</si>
  <si>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</si>
  <si>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</si>
  <si>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</si>
  <si>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</si>
  <si>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</si>
  <si>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</si>
  <si>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</si>
  <si>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</si>
  <si>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</si>
  <si>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</si>
  <si>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</si>
  <si>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</si>
  <si>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</si>
  <si>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</si>
  <si>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</si>
  <si>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</si>
  <si>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</si>
  <si>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</si>
  <si>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</si>
  <si>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</si>
  <si>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</si>
  <si>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</si>
  <si>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</si>
  <si>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</si>
  <si>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</si>
  <si>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</si>
  <si>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</si>
  <si>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</si>
  <si>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</si>
  <si>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</si>
  <si>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</si>
  <si>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</si>
  <si>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</si>
  <si>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</si>
  <si>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</si>
  <si>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</si>
  <si>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</si>
  <si>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</si>
  <si>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</si>
  <si>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</si>
  <si>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</si>
  <si>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</si>
  <si>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</si>
  <si>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</si>
  <si>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</si>
  <si>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</si>
  <si>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</si>
  <si>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</si>
  <si>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</si>
  <si>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</si>
  <si>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</si>
  <si>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</si>
  <si>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</si>
  <si>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</si>
  <si>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</si>
  <si>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</si>
  <si>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</si>
  <si>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</si>
  <si>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</si>
  <si>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</si>
  <si>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</si>
  <si>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</si>
  <si>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</si>
  <si>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</si>
  <si>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</si>
  <si>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</si>
  <si>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</si>
  <si>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</si>
  <si>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</si>
  <si>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</si>
  <si>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</si>
  <si>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</si>
  <si>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</si>
  <si>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</si>
  <si>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</si>
  <si>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</si>
  <si>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</si>
  <si>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</si>
  <si>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</si>
  <si>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</si>
  <si>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</si>
  <si>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</si>
  <si>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</si>
  <si>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</si>
  <si>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</si>
  <si>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</si>
  <si>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</si>
  <si>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</si>
  <si>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</si>
  <si>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</si>
  <si>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</si>
  <si>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</si>
  <si>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</si>
  <si>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</si>
  <si>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</si>
  <si>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</si>
  <si>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</si>
  <si>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</si>
  <si>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</si>
  <si>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</si>
  <si>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</si>
  <si>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</si>
  <si>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</si>
  <si>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</si>
  <si>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</si>
  <si>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</si>
  <si>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</si>
  <si>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</si>
  <si>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</si>
  <si>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</si>
  <si>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</si>
  <si>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</si>
  <si>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</si>
  <si>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</si>
  <si>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</si>
  <si>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</si>
  <si>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</si>
  <si>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</si>
  <si>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</si>
  <si>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</si>
  <si>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</si>
  <si>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</si>
  <si>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</si>
  <si>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</si>
  <si>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</si>
  <si>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</si>
  <si>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</si>
  <si>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</si>
  <si>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</si>
  <si>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</si>
  <si>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</si>
  <si>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</si>
  <si>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</si>
  <si>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</si>
  <si>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</si>
  <si>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</si>
  <si>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</si>
  <si>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</si>
  <si>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</si>
  <si>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</si>
  <si>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</si>
  <si>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</si>
  <si>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</si>
  <si>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</si>
  <si>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</si>
  <si>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</si>
  <si>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</si>
  <si>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</si>
  <si>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</si>
  <si>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</si>
  <si>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</si>
  <si>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</si>
  <si>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</si>
  <si>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</si>
  <si>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</si>
  <si>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</si>
  <si>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</si>
  <si>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</si>
  <si>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</si>
  <si>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</si>
  <si>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</si>
  <si>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</si>
  <si>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</si>
  <si>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</si>
  <si>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</si>
  <si>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</si>
  <si>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</si>
  <si>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</si>
  <si>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</si>
  <si>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</si>
  <si>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</si>
  <si>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</si>
  <si>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</si>
  <si>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</si>
  <si>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</si>
  <si>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</si>
  <si>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</si>
  <si>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</si>
  <si>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</si>
  <si>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</si>
  <si>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</si>
  <si>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</si>
  <si>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</si>
  <si>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</si>
  <si>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</si>
  <si>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</si>
  <si>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</si>
  <si>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</si>
  <si>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</si>
  <si>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</si>
  <si>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</si>
  <si>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</si>
  <si>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</si>
  <si>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</si>
  <si>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</si>
  <si>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</si>
  <si>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</si>
  <si>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</si>
  <si>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</si>
  <si>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</si>
  <si>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</si>
  <si>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</si>
  <si>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</si>
  <si>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</si>
  <si>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</si>
  <si>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</si>
  <si>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</si>
  <si>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</si>
  <si>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</si>
  <si>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</si>
  <si>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</si>
  <si>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</si>
  <si>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</si>
  <si>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</si>
  <si>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</si>
  <si>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</si>
  <si>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</si>
  <si>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</si>
  <si>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</si>
  <si>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</si>
  <si>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</si>
  <si>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</si>
  <si>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</si>
  <si>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</si>
  <si>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</si>
  <si>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</si>
  <si>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</si>
  <si>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</si>
  <si>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</si>
  <si>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</si>
  <si>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</si>
  <si>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</si>
  <si>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</si>
  <si>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</si>
  <si>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</si>
  <si>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</si>
  <si>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</si>
  <si>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</si>
  <si>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</si>
  <si>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</si>
  <si>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</si>
  <si>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</si>
  <si>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</si>
  <si>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</si>
  <si>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</si>
  <si>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</si>
  <si>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</si>
  <si>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</si>
  <si>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</si>
  <si>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</si>
  <si>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</si>
  <si>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</si>
  <si>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</si>
  <si>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</si>
  <si>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</si>
  <si>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</si>
  <si>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</si>
  <si>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</si>
  <si>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</si>
  <si>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</si>
  <si>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</si>
  <si>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</si>
  <si>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</si>
  <si>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</si>
  <si>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</si>
  <si>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</si>
  <si>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</si>
  <si>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</si>
  <si>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</si>
  <si>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</si>
  <si>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</si>
  <si>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</si>
  <si>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</si>
  <si>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</si>
  <si>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</si>
  <si>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</si>
  <si>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</si>
  <si>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</si>
  <si>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</si>
  <si>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</si>
  <si>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</si>
  <si>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</si>
  <si>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</si>
  <si>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</si>
  <si>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</si>
  <si>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</si>
  <si>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</si>
  <si>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</si>
  <si>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</si>
  <si>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</si>
  <si>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</si>
  <si>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</si>
  <si>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</si>
  <si>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</si>
  <si>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</si>
  <si>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</si>
  <si>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</si>
  <si>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</si>
  <si>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</si>
  <si>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</si>
  <si>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</si>
  <si>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</si>
  <si>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</si>
  <si>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</si>
  <si>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</si>
  <si>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</si>
  <si>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</si>
  <si>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</si>
  <si>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</si>
  <si>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</si>
  <si>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</si>
  <si>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</si>
  <si>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</si>
  <si>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</si>
  <si>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</si>
  <si>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</si>
  <si>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</si>
  <si>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</si>
  <si>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</si>
  <si>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</si>
  <si>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</si>
  <si>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</si>
  <si>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</si>
  <si>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</si>
  <si>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</si>
  <si>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</si>
  <si>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</si>
  <si>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</si>
  <si>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</si>
  <si>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</si>
  <si>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</si>
  <si>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</si>
  <si>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</si>
  <si>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</si>
  <si>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</si>
  <si>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</si>
  <si>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</si>
  <si>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</si>
  <si>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</si>
  <si>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</si>
  <si>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</si>
  <si>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</si>
  <si>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</si>
  <si>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</si>
  <si>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</si>
  <si>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</si>
  <si>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</si>
  <si>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</si>
  <si>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</si>
  <si>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</si>
  <si>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</si>
  <si>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</si>
  <si>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</si>
  <si>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</si>
  <si>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</si>
  <si>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</si>
  <si>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</si>
  <si>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</si>
  <si>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</si>
  <si>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</si>
  <si>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</si>
  <si>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</si>
  <si>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</si>
  <si>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</si>
  <si>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</si>
  <si>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</si>
  <si>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</si>
  <si>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</si>
  <si>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</si>
  <si>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</si>
  <si>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</si>
  <si>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</si>
  <si>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</si>
  <si>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</si>
  <si>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</si>
  <si>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</si>
  <si>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</si>
  <si>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</si>
  <si>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</si>
  <si>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</si>
  <si>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</si>
  <si>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</si>
  <si>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</si>
  <si>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</si>
  <si>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</si>
  <si>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</si>
  <si>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</si>
  <si>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</si>
  <si>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</si>
  <si>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</si>
  <si>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</si>
  <si>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</si>
  <si>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</si>
  <si>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</si>
  <si>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</si>
  <si>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</si>
  <si>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</si>
  <si>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</si>
  <si>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</si>
  <si>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</si>
  <si>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</si>
  <si>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</si>
  <si>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</si>
  <si>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</si>
  <si>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</si>
  <si>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</si>
  <si>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</si>
  <si>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</si>
  <si>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</si>
  <si>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</si>
  <si>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</si>
  <si>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</si>
  <si>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</si>
  <si>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</si>
  <si>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</si>
  <si>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</si>
  <si>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</si>
  <si>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</si>
  <si>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</si>
  <si>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</si>
  <si>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</si>
  <si>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</si>
  <si>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</si>
  <si>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</si>
  <si>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</si>
  <si>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</si>
  <si>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</si>
  <si>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</si>
  <si>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</si>
  <si>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</si>
  <si>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</si>
  <si>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</si>
  <si>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</si>
  <si>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</si>
  <si>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</si>
  <si>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</si>
  <si>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</si>
  <si>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</si>
  <si>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</si>
  <si>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</si>
  <si>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</si>
  <si>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</si>
  <si>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</si>
  <si>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</si>
  <si>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</si>
  <si>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</si>
  <si>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</si>
  <si>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</si>
  <si>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</si>
  <si>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</si>
  <si>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</si>
  <si>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</si>
  <si>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</si>
  <si>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</si>
  <si>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</si>
  <si>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</si>
  <si>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</si>
  <si>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</si>
  <si>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</si>
  <si>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</si>
  <si>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</si>
  <si>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</si>
  <si>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</si>
  <si>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</si>
  <si>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</si>
  <si>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</si>
  <si>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</si>
  <si>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</si>
  <si>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</si>
  <si>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</si>
  <si>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</si>
  <si>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</si>
  <si>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</si>
  <si>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</si>
  <si>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</si>
  <si>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</si>
  <si>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</si>
  <si>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</si>
  <si>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</si>
  <si>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</si>
  <si>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</si>
  <si>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</si>
  <si>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</si>
  <si>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</si>
  <si>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</si>
  <si>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</si>
  <si>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</si>
  <si>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</si>
  <si>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</si>
  <si>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</si>
  <si>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</si>
  <si>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</si>
  <si>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</si>
  <si>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</si>
  <si>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</si>
  <si>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</si>
  <si>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</si>
  <si>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</si>
  <si>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</si>
  <si>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</si>
  <si>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</si>
  <si>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</si>
  <si>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</si>
  <si>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</si>
  <si>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</si>
  <si>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</si>
  <si>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</si>
  <si>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</si>
  <si>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</si>
  <si>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</si>
  <si>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</si>
  <si>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</si>
  <si>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</si>
  <si>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</si>
  <si>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</si>
  <si>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</si>
  <si>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</si>
  <si>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</si>
  <si>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</si>
  <si>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</si>
  <si>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</si>
  <si>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</si>
  <si>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</si>
  <si>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</si>
  <si>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</si>
  <si>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</si>
  <si>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</si>
  <si>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</si>
  <si>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</si>
  <si>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</si>
  <si>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</si>
  <si>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</si>
  <si>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</si>
  <si>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</si>
  <si>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</si>
  <si>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</si>
  <si>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</si>
  <si>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</si>
  <si>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</si>
  <si>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</si>
  <si>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</si>
  <si>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</si>
  <si>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</si>
  <si>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</si>
  <si>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</si>
  <si>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</si>
  <si>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</si>
  <si>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</si>
  <si>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</si>
  <si>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</si>
  <si>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</si>
  <si>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</si>
  <si>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</si>
  <si>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</si>
  <si>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</si>
  <si>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</si>
  <si>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</si>
  <si>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</si>
  <si>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</si>
  <si>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</si>
  <si>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</si>
  <si>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</si>
  <si>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</si>
  <si>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</si>
  <si>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</si>
  <si>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</si>
  <si>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</si>
  <si>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</si>
  <si>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</si>
  <si>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</si>
  <si>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</si>
  <si>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</si>
  <si>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</si>
  <si>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</si>
  <si>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</si>
  <si>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</si>
  <si>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</si>
  <si>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</si>
  <si>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</si>
  <si>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</si>
  <si>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</si>
  <si>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</si>
  <si>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</si>
  <si>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</si>
  <si>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</si>
  <si>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</si>
  <si>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</si>
  <si>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</si>
  <si>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</si>
  <si>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</si>
  <si>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</si>
  <si>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</si>
  <si>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</si>
  <si>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</si>
  <si>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</si>
  <si>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</si>
  <si>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</si>
  <si>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</si>
  <si>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</si>
  <si>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</si>
  <si>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</si>
  <si>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</si>
  <si>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</si>
  <si>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</si>
  <si>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</si>
  <si>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</si>
  <si>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</si>
  <si>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</si>
  <si>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</si>
  <si>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</si>
  <si>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</si>
  <si>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</si>
  <si>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</si>
  <si>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</si>
  <si>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</si>
  <si>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</si>
  <si>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</si>
  <si>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</si>
  <si>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</si>
  <si>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</si>
  <si>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</si>
  <si>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</si>
  <si>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</si>
  <si>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</si>
  <si>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</si>
  <si>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</si>
  <si>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</si>
  <si>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</si>
  <si>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</si>
  <si>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</si>
  <si>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</si>
  <si>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</si>
  <si>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</si>
  <si>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</si>
  <si>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</si>
  <si>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</si>
  <si>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</si>
  <si>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</si>
  <si>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</si>
  <si>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</si>
  <si>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</si>
  <si>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</si>
  <si>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</si>
  <si>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</si>
  <si>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</si>
  <si>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</si>
  <si>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</si>
  <si>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</si>
  <si>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</si>
  <si>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</si>
  <si>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</si>
  <si>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</si>
  <si>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</si>
  <si>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</si>
  <si>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</si>
  <si>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</si>
  <si>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</si>
  <si>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</si>
  <si>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</si>
  <si>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</si>
  <si>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</si>
  <si>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</si>
  <si>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</si>
  <si>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</si>
  <si>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</si>
  <si>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</si>
  <si>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</si>
  <si>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</si>
  <si>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</si>
  <si>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</si>
  <si>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</si>
  <si>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</si>
  <si>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</si>
  <si>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</si>
  <si>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</si>
  <si>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</si>
  <si>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</si>
  <si>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</si>
  <si>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</si>
  <si>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</si>
  <si>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</si>
  <si>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</si>
  <si>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</si>
  <si>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</si>
  <si>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</si>
  <si>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</si>
  <si>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</si>
  <si>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</si>
  <si>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</si>
  <si>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</si>
  <si>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</si>
  <si>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</si>
  <si>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</si>
  <si>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</si>
  <si>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</si>
  <si>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</si>
  <si>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</si>
  <si>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</si>
  <si>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</si>
  <si>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</si>
  <si>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</si>
  <si>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</si>
  <si>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</si>
  <si>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</si>
  <si>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</si>
  <si>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</si>
  <si>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</si>
  <si>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</si>
  <si>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</si>
  <si>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</si>
  <si>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</si>
  <si>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</si>
  <si>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</si>
  <si>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</si>
  <si>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</si>
  <si>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</si>
  <si>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</si>
  <si>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</si>
  <si>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</si>
  <si>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</si>
  <si>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</si>
  <si>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</si>
  <si>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</si>
  <si>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</si>
  <si>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</si>
  <si>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</si>
  <si>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</si>
  <si>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</si>
  <si>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</si>
  <si>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</si>
  <si>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</si>
  <si>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</si>
  <si>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</si>
  <si>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</si>
  <si>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</si>
  <si>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</si>
  <si>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</si>
  <si>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</si>
  <si>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</si>
  <si>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</si>
  <si>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</si>
  <si>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</si>
  <si>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</si>
  <si>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</si>
  <si>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</si>
  <si>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</si>
  <si>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</si>
  <si>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</si>
  <si>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</si>
  <si>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</si>
  <si>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</si>
  <si>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</si>
  <si>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</si>
  <si>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</si>
  <si>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</si>
  <si>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</si>
  <si>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</si>
  <si>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</si>
  <si>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</si>
  <si>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</si>
  <si>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</si>
  <si>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</si>
  <si>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</si>
  <si>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</si>
  <si>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</si>
  <si>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</si>
  <si>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</si>
  <si>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</si>
  <si>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</si>
  <si>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</si>
  <si>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</si>
  <si>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</si>
  <si>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</si>
  <si>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</si>
  <si>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</si>
  <si>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</si>
  <si>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</si>
  <si>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</si>
  <si>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</si>
  <si>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</si>
  <si>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</si>
  <si>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</si>
  <si>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</si>
  <si>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</si>
  <si>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</si>
  <si>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</si>
  <si>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</si>
  <si>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</si>
  <si>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</si>
  <si>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</si>
  <si>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</si>
  <si>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</si>
  <si>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</si>
  <si>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</si>
  <si>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</si>
  <si>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</si>
  <si>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</si>
  <si>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</si>
  <si>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</si>
  <si>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</si>
  <si>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</si>
  <si>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</si>
  <si>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</si>
  <si>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</si>
  <si>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</si>
  <si>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</si>
  <si>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</si>
  <si>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</si>
  <si>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</si>
  <si>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</si>
  <si>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</si>
  <si>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</si>
  <si>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</si>
  <si>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</si>
  <si>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</si>
  <si>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</si>
  <si>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</si>
  <si>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</si>
  <si>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</si>
  <si>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</si>
  <si>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</si>
  <si>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</si>
  <si>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</si>
  <si>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</si>
  <si>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</si>
  <si>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</si>
  <si>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</si>
  <si>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</si>
  <si>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</si>
  <si>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</si>
  <si>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</si>
  <si>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</si>
  <si>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</si>
  <si>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</si>
  <si>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</si>
  <si>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</si>
  <si>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</si>
  <si>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</si>
  <si>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</si>
  <si>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</si>
  <si>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</si>
  <si>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</si>
  <si>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</si>
  <si>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</si>
  <si>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</si>
  <si>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</si>
  <si>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</si>
  <si>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</si>
  <si>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</si>
  <si>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</si>
  <si>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</si>
  <si>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</si>
  <si>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</si>
  <si>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</si>
  <si>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</si>
  <si>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</si>
  <si>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</si>
  <si>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</si>
  <si>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</si>
  <si>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</si>
  <si>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</si>
  <si>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</si>
  <si>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</si>
  <si>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</si>
  <si>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</si>
  <si>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</si>
  <si>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</si>
  <si>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</si>
  <si>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</si>
  <si>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</si>
  <si>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</si>
  <si>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</si>
  <si>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</si>
  <si>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</si>
  <si>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</si>
  <si>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</si>
  <si>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</si>
  <si>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</si>
  <si>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</si>
  <si>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</si>
  <si>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</si>
  <si>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</si>
  <si>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</si>
  <si>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</si>
  <si>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</si>
  <si>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</si>
  <si>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</si>
  <si>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</si>
  <si>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</si>
  <si>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</si>
  <si>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</si>
  <si>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</si>
  <si>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</si>
  <si>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</si>
  <si>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</si>
  <si>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</si>
  <si>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</si>
  <si>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</si>
  <si>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</si>
  <si>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</si>
  <si>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</si>
  <si>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</si>
  <si>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</si>
  <si>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</si>
  <si>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</si>
  <si>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</si>
  <si>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</si>
  <si>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</si>
  <si>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</si>
  <si>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</si>
  <si>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</si>
  <si>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</si>
  <si>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</si>
  <si>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</si>
  <si>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</si>
  <si>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</si>
  <si>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</si>
  <si>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</si>
  <si>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</si>
  <si>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</si>
  <si>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</si>
  <si>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</si>
  <si>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</si>
  <si>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</si>
  <si>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</si>
  <si>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</si>
  <si>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</si>
  <si>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</si>
  <si>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</si>
  <si>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</si>
  <si>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</si>
  <si>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</si>
  <si>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</si>
  <si>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</si>
  <si>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</si>
  <si>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</si>
  <si>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</si>
  <si>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</si>
  <si>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</si>
  <si>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</si>
  <si>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</si>
  <si>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</si>
  <si>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</si>
  <si>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</si>
  <si>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</si>
  <si>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</si>
  <si>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</si>
  <si>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</si>
  <si>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</si>
  <si>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</si>
  <si>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</si>
  <si>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</si>
  <si>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</si>
  <si>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</si>
  <si>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</si>
  <si>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</si>
  <si>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</si>
  <si>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</si>
  <si>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</si>
  <si>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</si>
  <si>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</si>
  <si>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</si>
  <si>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</si>
  <si>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</si>
  <si>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</si>
  <si>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</si>
  <si>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</si>
  <si>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</si>
  <si>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</si>
  <si>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</si>
  <si>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</si>
  <si>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</si>
  <si>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</si>
  <si>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</si>
  <si>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</si>
  <si>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</si>
  <si>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</si>
  <si>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</si>
  <si>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</si>
  <si>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</si>
  <si>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</si>
  <si>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</si>
  <si>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</si>
  <si>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</si>
  <si>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</si>
  <si>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</si>
  <si>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</si>
  <si>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</si>
  <si>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</si>
  <si>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</si>
  <si>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</si>
  <si>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</si>
  <si>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</si>
  <si>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</si>
  <si>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</si>
  <si>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</si>
  <si>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</si>
  <si>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</si>
  <si>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</si>
  <si>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</si>
  <si>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</si>
  <si>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</si>
  <si>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</si>
  <si>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</si>
  <si>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</si>
  <si>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</si>
  <si>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</si>
  <si>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</si>
  <si>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</si>
  <si>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</si>
  <si>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</si>
  <si>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</si>
  <si>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</si>
  <si>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</si>
  <si>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</si>
  <si>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</si>
  <si>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</si>
  <si>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</si>
  <si>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</si>
  <si>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</si>
  <si>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</si>
  <si>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</si>
  <si>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</si>
  <si>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</si>
  <si>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</si>
  <si>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</si>
  <si>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</si>
  <si>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</si>
  <si>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</si>
  <si>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</si>
  <si>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</si>
  <si>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</si>
  <si>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</si>
  <si>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</si>
  <si>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</si>
  <si>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</si>
  <si>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</si>
  <si>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</si>
  <si>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</si>
  <si>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</si>
  <si>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</si>
  <si>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</si>
  <si>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</si>
  <si>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</si>
  <si>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</si>
  <si>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</si>
  <si>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</si>
  <si>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</si>
  <si>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</si>
  <si>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</si>
  <si>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</si>
  <si>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</si>
  <si>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</si>
  <si>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</si>
  <si>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</si>
  <si>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</si>
  <si>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</si>
  <si>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</si>
  <si>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</si>
  <si>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</si>
  <si>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</si>
  <si>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</si>
  <si>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</si>
  <si>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</si>
  <si>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</si>
  <si>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</si>
  <si>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</si>
  <si>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</si>
  <si>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</si>
  <si>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</si>
  <si>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</si>
  <si>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</si>
  <si>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</si>
  <si>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</si>
  <si>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</si>
  <si>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</si>
  <si>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</si>
  <si>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</si>
  <si>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</si>
  <si>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</si>
  <si>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</si>
  <si>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</si>
  <si>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</si>
  <si>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</si>
  <si>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</si>
  <si>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</si>
  <si>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</si>
  <si>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</si>
  <si>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</si>
  <si>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</si>
  <si>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</si>
  <si>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</si>
  <si>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</si>
  <si>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</si>
  <si>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</si>
  <si>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</si>
  <si>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</si>
  <si>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</si>
  <si>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</si>
  <si>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</si>
  <si>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</si>
  <si>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</si>
  <si>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</si>
  <si>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</si>
  <si>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</si>
  <si>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</si>
  <si>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</si>
  <si>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</si>
  <si>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</si>
  <si>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</si>
  <si>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</si>
  <si>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</si>
  <si>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</si>
  <si>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</si>
  <si>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</si>
  <si>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</si>
  <si>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</si>
  <si>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</si>
  <si>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</si>
  <si>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</si>
  <si>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</si>
  <si>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</si>
  <si>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</si>
  <si>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</si>
  <si>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</si>
  <si>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</si>
  <si>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</si>
  <si>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</si>
  <si>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</si>
  <si>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</si>
  <si>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</si>
  <si>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</si>
  <si>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</si>
  <si>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</si>
  <si>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</si>
  <si>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</si>
  <si>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</si>
  <si>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</si>
  <si>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</si>
  <si>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</si>
  <si>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</si>
  <si>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</si>
  <si>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</si>
  <si>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</si>
  <si>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</si>
  <si>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</si>
  <si>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</si>
  <si>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</si>
  <si>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</si>
  <si>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</si>
  <si>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</si>
  <si>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</si>
  <si>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</si>
  <si>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</si>
  <si>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</si>
  <si>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</si>
  <si>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</si>
  <si>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</si>
  <si>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</si>
  <si>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</si>
  <si>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</si>
  <si>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</si>
  <si>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</si>
  <si>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</si>
  <si>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</si>
  <si>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</si>
  <si>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</si>
  <si>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</si>
  <si>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</si>
  <si>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</si>
  <si>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</si>
  <si>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</si>
  <si>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</si>
  <si>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</si>
  <si>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</si>
  <si>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</si>
  <si>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</si>
  <si>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</si>
  <si>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</si>
  <si>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</si>
  <si>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</si>
  <si>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</si>
  <si>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</si>
  <si>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</si>
  <si>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</si>
  <si>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</si>
  <si>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</si>
  <si>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</si>
  <si>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</si>
  <si>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</si>
  <si>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</si>
  <si>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</si>
  <si>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</si>
  <si>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</si>
  <si>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</si>
  <si>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</si>
  <si>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</si>
  <si>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</si>
  <si>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</si>
  <si>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</si>
  <si>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</si>
  <si>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</si>
  <si>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</si>
  <si>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</si>
  <si>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</si>
  <si>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</si>
  <si>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</si>
  <si>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</si>
  <si>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</si>
  <si>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</si>
  <si>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</si>
  <si>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</si>
  <si>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</si>
  <si>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</si>
  <si>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</si>
  <si>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</si>
  <si>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</si>
  <si>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</si>
  <si>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</si>
  <si>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</si>
  <si>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</si>
  <si>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</si>
  <si>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</si>
  <si>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</si>
  <si>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</si>
  <si>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</si>
  <si>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</si>
  <si>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</si>
  <si>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</si>
  <si>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</si>
  <si>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</si>
  <si>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</si>
  <si>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</si>
  <si>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</si>
  <si>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</si>
  <si>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</si>
  <si>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</si>
  <si>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</si>
  <si>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</si>
  <si>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</si>
  <si>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</si>
  <si>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</si>
  <si>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</si>
  <si>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</si>
  <si>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</si>
  <si>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</si>
  <si>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</si>
  <si>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</si>
  <si>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</si>
  <si>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</si>
  <si>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</si>
  <si>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</si>
  <si>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</si>
  <si>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</si>
  <si>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</si>
  <si>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</si>
  <si>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</si>
  <si>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</si>
  <si>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</si>
  <si>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</si>
  <si>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</si>
  <si>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</si>
  <si>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</si>
  <si>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</si>
  <si>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</si>
  <si>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</si>
  <si>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</si>
  <si>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</si>
  <si>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</si>
  <si>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</si>
  <si>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</si>
  <si>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</si>
  <si>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</si>
  <si>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</si>
  <si>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</si>
  <si>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</si>
  <si>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</si>
  <si>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</si>
  <si>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</si>
  <si>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</si>
  <si>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</si>
  <si>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</si>
  <si>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</si>
  <si>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</si>
  <si>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</si>
  <si>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</si>
  <si>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</si>
  <si>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</si>
  <si>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</si>
  <si>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</si>
  <si>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</si>
  <si>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</si>
  <si>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</si>
  <si>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</si>
  <si>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</si>
  <si>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</si>
  <si>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</si>
  <si>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</si>
  <si>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</si>
  <si>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</si>
  <si>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</si>
  <si>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</si>
  <si>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</si>
  <si>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</si>
  <si>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</si>
  <si>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</si>
  <si>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</si>
  <si>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</si>
  <si>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</si>
  <si>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</si>
  <si>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</si>
  <si>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</si>
  <si>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</si>
  <si>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</si>
  <si>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</si>
  <si>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</si>
  <si>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</si>
  <si>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</si>
  <si>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</si>
  <si>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</si>
  <si>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</si>
  <si>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</si>
  <si>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</si>
  <si>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</si>
  <si>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</si>
  <si>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</si>
  <si>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</si>
  <si>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</si>
  <si>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</si>
  <si>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</si>
  <si>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</si>
  <si>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</si>
  <si>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</si>
  <si>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</si>
  <si>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</si>
  <si>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</si>
  <si>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</si>
  <si>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</si>
  <si>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</si>
  <si>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</si>
  <si>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</si>
  <si>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</si>
  <si>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</si>
  <si>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</si>
  <si>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</si>
  <si>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</si>
  <si>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</si>
  <si>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</si>
  <si>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</si>
  <si>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</si>
  <si>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</si>
  <si>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</si>
  <si>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</si>
  <si>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</si>
  <si>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</si>
  <si>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</si>
  <si>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</si>
  <si>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</si>
  <si>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</si>
  <si>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</si>
  <si>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</si>
  <si>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</si>
  <si>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</si>
  <si>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</si>
  <si>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</si>
  <si>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</si>
  <si>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</si>
  <si>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</si>
  <si>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</si>
  <si>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</si>
  <si>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</si>
  <si>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</si>
  <si>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</si>
  <si>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</si>
  <si>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</si>
  <si>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</si>
  <si>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</si>
  <si>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</si>
  <si>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</si>
  <si>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</si>
  <si>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</si>
  <si>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</si>
  <si>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</si>
  <si>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</si>
  <si>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</si>
  <si>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</si>
  <si>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</si>
  <si>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</si>
  <si>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</si>
  <si>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</si>
  <si>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</si>
  <si>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</si>
  <si>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</si>
  <si>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</si>
  <si>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</si>
  <si>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</si>
  <si>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</si>
  <si>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</si>
  <si>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</si>
  <si>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</si>
  <si>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</si>
  <si>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</si>
  <si>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</si>
  <si>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</si>
  <si>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</si>
  <si>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</si>
  <si>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</si>
  <si>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</si>
  <si>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</si>
  <si>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</si>
  <si>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</si>
  <si>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</si>
  <si>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</si>
  <si>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</si>
  <si>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</si>
  <si>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</si>
  <si>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</si>
  <si>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</si>
  <si>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</si>
  <si>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</si>
  <si>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</si>
  <si>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</si>
  <si>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</si>
  <si>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</si>
  <si>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</si>
  <si>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</si>
  <si>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</si>
  <si>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</si>
  <si>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</si>
  <si>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</si>
  <si>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</si>
  <si>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</si>
  <si>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</si>
  <si>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</si>
  <si>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</si>
  <si>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</si>
  <si>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</si>
  <si>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</si>
  <si>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</si>
  <si>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</si>
  <si>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</si>
  <si>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</si>
  <si>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</si>
  <si>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</si>
  <si>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</si>
  <si>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</si>
  <si>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</si>
  <si>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</si>
  <si>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</si>
  <si>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</si>
  <si>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</si>
  <si>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</si>
  <si>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</si>
  <si>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</si>
  <si>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</si>
  <si>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</si>
  <si>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</si>
  <si>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</si>
  <si>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</si>
  <si>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</si>
  <si>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</si>
  <si>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</si>
  <si>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</si>
  <si>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</si>
  <si>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</si>
  <si>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</si>
  <si>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</si>
  <si>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</si>
  <si>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</si>
  <si>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</si>
  <si>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</si>
  <si>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</si>
  <si>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</si>
  <si>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</si>
  <si>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</si>
  <si>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</si>
  <si>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</si>
  <si>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</si>
  <si>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</si>
  <si>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</si>
  <si>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</si>
  <si>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</si>
  <si>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</si>
  <si>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</si>
  <si>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</si>
  <si>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</si>
  <si>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</si>
  <si>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</si>
  <si>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</si>
  <si>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</si>
  <si>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</si>
  <si>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</si>
  <si>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</si>
  <si>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</si>
  <si>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</si>
  <si>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</si>
  <si>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</si>
  <si>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</si>
  <si>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</si>
  <si>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</si>
  <si>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</si>
  <si>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</si>
  <si>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</si>
  <si>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</si>
  <si>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</si>
  <si>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</si>
  <si>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</si>
  <si>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</si>
  <si>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</si>
  <si>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</si>
  <si>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</si>
  <si>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</si>
  <si>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</si>
  <si>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</si>
  <si>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</si>
  <si>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</si>
  <si>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</si>
  <si>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</si>
  <si>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</si>
  <si>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</si>
  <si>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</si>
  <si>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</si>
  <si>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</si>
  <si>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</si>
  <si>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</si>
  <si>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</si>
  <si>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</si>
  <si>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</si>
  <si>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</si>
  <si>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</si>
  <si>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</si>
  <si>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</si>
  <si>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</si>
  <si>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</si>
  <si>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</si>
  <si>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</si>
  <si>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</si>
  <si>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</si>
  <si>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</si>
  <si>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</si>
  <si>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</si>
  <si>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</si>
  <si>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</si>
  <si>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</si>
  <si>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</si>
  <si>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</si>
  <si>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</si>
  <si>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</si>
  <si>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</si>
  <si>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</si>
  <si>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</si>
  <si>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</si>
  <si>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</si>
  <si>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</si>
  <si>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</si>
  <si>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</si>
  <si>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</si>
  <si>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</si>
  <si>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</si>
  <si>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</si>
  <si>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</si>
  <si>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</si>
  <si>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</si>
  <si>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</si>
  <si>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</si>
  <si>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</si>
  <si>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</si>
  <si>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</si>
  <si>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</si>
  <si>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</si>
  <si>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</si>
  <si>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</si>
  <si>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</si>
  <si>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</si>
  <si>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</si>
  <si>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</si>
  <si>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</si>
  <si>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</si>
  <si>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</si>
  <si>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</si>
  <si>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</si>
  <si>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</si>
  <si>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</si>
  <si>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</si>
  <si>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</si>
  <si>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</si>
  <si>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</si>
  <si>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</si>
  <si>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</si>
  <si>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</si>
  <si>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</si>
  <si>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</si>
  <si>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</si>
  <si>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</si>
  <si>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</si>
  <si>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</si>
  <si>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</si>
  <si>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</si>
  <si>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</si>
  <si>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</si>
  <si>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</si>
  <si>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</si>
  <si>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</si>
  <si>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</si>
  <si>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</si>
  <si>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</si>
  <si>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</si>
  <si>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</si>
  <si>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</si>
  <si>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</si>
  <si>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</si>
  <si>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</si>
  <si>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</si>
  <si>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</si>
  <si>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</si>
  <si>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</si>
  <si>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</si>
  <si>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</si>
  <si>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</si>
  <si>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</si>
  <si>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</si>
  <si>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</si>
  <si>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</si>
  <si>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</si>
  <si>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</si>
  <si>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</si>
  <si>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</si>
  <si>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</si>
  <si>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</si>
  <si>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</si>
  <si>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</si>
  <si>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</si>
  <si>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</si>
  <si>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</si>
  <si>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</si>
  <si>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</si>
  <si>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</si>
  <si>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</si>
  <si>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</si>
  <si>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</si>
  <si>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</si>
  <si>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</si>
  <si>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</si>
  <si>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</si>
  <si>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</si>
  <si>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</si>
  <si>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</si>
  <si>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</si>
  <si>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</si>
  <si>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</si>
  <si>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</si>
  <si>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</si>
  <si>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</si>
  <si>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</si>
  <si>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</si>
  <si>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</si>
  <si>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</si>
  <si>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</si>
  <si>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</si>
  <si>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</si>
  <si>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</si>
  <si>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</si>
  <si>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</si>
  <si>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</si>
  <si>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</si>
  <si>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</si>
  <si>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</si>
  <si>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</si>
  <si>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</si>
  <si>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</si>
  <si>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</si>
  <si>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</si>
  <si>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</si>
  <si>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</si>
  <si>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</si>
  <si>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</si>
  <si>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</si>
  <si>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</si>
  <si>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</si>
  <si>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</si>
  <si>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</si>
  <si>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</si>
  <si>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</si>
  <si>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</si>
  <si>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</si>
  <si>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</si>
  <si>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</si>
  <si>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</si>
  <si>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</si>
  <si>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</si>
  <si>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</si>
  <si>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</si>
  <si>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</si>
  <si>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</si>
  <si>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</si>
  <si>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</si>
  <si>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</si>
  <si>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</si>
  <si>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</si>
  <si>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</si>
  <si>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</si>
  <si>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</si>
  <si>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</si>
  <si>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</si>
  <si>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</si>
  <si>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</si>
  <si>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</si>
  <si>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</si>
  <si>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</si>
  <si>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</si>
  <si>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</si>
  <si>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</si>
  <si>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</si>
  <si>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</si>
  <si>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</si>
  <si>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</si>
  <si>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</si>
  <si>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</si>
  <si>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</si>
  <si>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</si>
  <si>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</si>
  <si>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</si>
  <si>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</si>
  <si>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</si>
  <si>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</si>
  <si>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</si>
  <si>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</si>
  <si>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</si>
  <si>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</si>
  <si>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</si>
  <si>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</si>
  <si>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</si>
  <si>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</si>
  <si>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</si>
  <si>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</si>
  <si>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</si>
  <si>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</si>
  <si>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</si>
  <si>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</si>
  <si>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</si>
  <si>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</si>
  <si>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</si>
  <si>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</si>
  <si>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</si>
  <si>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</si>
  <si>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</si>
  <si>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</si>
  <si>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</si>
  <si>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</si>
  <si>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</si>
  <si>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</si>
  <si>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</si>
  <si>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</si>
  <si>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</si>
  <si>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</si>
  <si>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</si>
  <si>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</si>
  <si>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</si>
  <si>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</si>
  <si>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</si>
  <si>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</si>
  <si>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</si>
  <si>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</si>
  <si>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</si>
  <si>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</si>
  <si>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</si>
  <si>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</si>
  <si>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</si>
  <si>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</si>
  <si>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</si>
  <si>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</si>
  <si>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</si>
  <si>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</si>
  <si>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</si>
  <si>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</si>
  <si>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</si>
  <si>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</si>
  <si>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</si>
  <si>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</si>
  <si>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</si>
  <si>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</si>
  <si>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</si>
  <si>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</si>
  <si>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</si>
  <si>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</si>
  <si>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</si>
  <si>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</si>
  <si>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</si>
  <si>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</si>
  <si>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</si>
  <si>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</si>
  <si>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</si>
  <si>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</si>
  <si>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</si>
  <si>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</si>
  <si>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</si>
  <si>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</si>
  <si>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</si>
  <si>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</si>
  <si>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</si>
  <si>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</si>
  <si>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</si>
  <si>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</si>
  <si>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</si>
  <si>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</si>
  <si>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</si>
  <si>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</si>
  <si>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</si>
  <si>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</si>
  <si>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</si>
  <si>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</si>
  <si>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</si>
  <si>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</si>
  <si>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</si>
  <si>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</si>
  <si>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</si>
  <si>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</si>
  <si>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</si>
  <si>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</si>
  <si>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</si>
  <si>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</si>
  <si>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</si>
  <si>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</si>
  <si>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</si>
  <si>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</si>
  <si>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</si>
  <si>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</si>
  <si>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</si>
  <si>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</si>
  <si>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</si>
  <si>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</si>
  <si>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</si>
  <si>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</si>
  <si>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</si>
  <si>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</si>
  <si>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</si>
  <si>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</si>
  <si>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</si>
  <si>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</si>
  <si>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</si>
  <si>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</si>
  <si>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</si>
  <si>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</si>
  <si>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</si>
  <si>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</si>
  <si>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</si>
  <si>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</si>
  <si>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</si>
  <si>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</si>
  <si>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</si>
  <si>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</si>
  <si>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</si>
  <si>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</si>
  <si>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</si>
  <si>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</si>
  <si>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</si>
  <si>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</si>
  <si>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</si>
  <si>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</si>
  <si>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</si>
  <si>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</si>
  <si>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</si>
  <si>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</si>
  <si>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</si>
  <si>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</si>
  <si>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</si>
  <si>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</si>
  <si>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</si>
  <si>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</si>
  <si>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</si>
  <si>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</si>
  <si>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</si>
  <si>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</si>
  <si>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</si>
  <si>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</si>
  <si>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</si>
  <si>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</si>
  <si>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</si>
  <si>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</si>
  <si>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</si>
  <si>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</si>
  <si>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</si>
  <si>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</si>
  <si>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</si>
  <si>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</si>
  <si>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</si>
  <si>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</si>
  <si>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</si>
  <si>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</si>
  <si>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</si>
  <si>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</si>
  <si>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</si>
  <si>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</si>
  <si>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</si>
  <si>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</si>
  <si>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</si>
  <si>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</si>
  <si>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</si>
  <si>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</si>
  <si>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</si>
  <si>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</si>
  <si>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</si>
  <si>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</si>
  <si>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</si>
  <si>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</si>
  <si>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</si>
  <si>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</si>
  <si>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</si>
  <si>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</si>
  <si>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</si>
  <si>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</si>
  <si>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</si>
  <si>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</si>
  <si>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</si>
  <si>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</si>
  <si>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</si>
  <si>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</si>
  <si>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</si>
  <si>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</si>
  <si>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</si>
  <si>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</si>
  <si>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</si>
  <si>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</si>
  <si>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</si>
  <si>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</si>
  <si>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</si>
  <si>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</si>
  <si>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</si>
  <si>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</si>
  <si>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</si>
  <si>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</si>
  <si>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</si>
  <si>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</si>
  <si>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</si>
  <si>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</si>
  <si>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</si>
  <si>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</si>
  <si>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</si>
  <si>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</si>
  <si>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</si>
  <si>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</si>
  <si>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</si>
  <si>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</si>
  <si>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</si>
  <si>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</si>
  <si>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</si>
  <si>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</si>
  <si>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</si>
  <si>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</si>
  <si>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</si>
  <si>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</si>
  <si>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</si>
  <si>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</si>
  <si>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</si>
  <si>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</si>
  <si>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</si>
  <si>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</si>
  <si>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</si>
  <si>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</si>
  <si>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</si>
  <si>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</si>
  <si>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</si>
  <si>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</si>
  <si>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</si>
  <si>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</si>
  <si>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</si>
  <si>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</si>
  <si>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</si>
  <si>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</si>
  <si>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</si>
  <si>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</si>
  <si>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</si>
  <si>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</si>
  <si>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</si>
  <si>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</si>
  <si>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</si>
  <si>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</si>
  <si>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</si>
  <si>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</si>
  <si>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</si>
  <si>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</si>
  <si>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</si>
  <si>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</si>
  <si>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</si>
  <si>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</si>
  <si>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</si>
  <si>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</si>
  <si>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</si>
  <si>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</si>
  <si>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</si>
  <si>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</si>
  <si>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</si>
  <si>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</si>
  <si>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</si>
  <si>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</si>
  <si>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</si>
  <si>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</si>
  <si>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</si>
  <si>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</si>
  <si>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</si>
  <si>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</si>
  <si>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</si>
  <si>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</si>
  <si>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</si>
  <si>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</si>
  <si>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</si>
  <si>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</si>
  <si>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</si>
  <si>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</si>
  <si>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</si>
  <si>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</si>
  <si>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</si>
  <si>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</si>
  <si>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</si>
  <si>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</si>
  <si>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</si>
  <si>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</si>
  <si>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</si>
  <si>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</si>
  <si>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</si>
  <si>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</si>
  <si>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</si>
  <si>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</si>
  <si>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</si>
  <si>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</si>
  <si>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</si>
  <si>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</si>
  <si>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</si>
  <si>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</si>
  <si>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</si>
  <si>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</si>
  <si>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</si>
  <si>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</si>
  <si>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</si>
  <si>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</si>
  <si>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</si>
  <si>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</si>
  <si>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</si>
  <si>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</si>
  <si>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</si>
  <si>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</si>
  <si>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</si>
  <si>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</si>
  <si>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</si>
  <si>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</si>
  <si>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</si>
  <si>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</si>
  <si>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</si>
  <si>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</si>
  <si>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</si>
  <si>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</si>
  <si>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</si>
  <si>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</si>
  <si>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</si>
  <si>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</si>
  <si>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</si>
  <si>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</si>
  <si>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</si>
  <si>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</si>
  <si>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</si>
  <si>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</si>
  <si>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</si>
  <si>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</si>
  <si>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</si>
  <si>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</si>
  <si>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</si>
  <si>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</si>
  <si>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</si>
  <si>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</si>
  <si>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</si>
  <si>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</si>
  <si>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</si>
  <si>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</si>
  <si>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</si>
  <si>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</si>
  <si>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</si>
  <si>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</si>
  <si>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</si>
  <si>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</si>
  <si>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</si>
  <si>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</si>
  <si>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</si>
  <si>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</si>
  <si>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</si>
  <si>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</si>
  <si>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</si>
  <si>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</si>
  <si>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</si>
  <si>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</si>
  <si>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</si>
  <si>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</si>
  <si>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</si>
  <si>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</si>
  <si>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</si>
  <si>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</si>
  <si>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</si>
  <si>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</si>
  <si>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</si>
  <si>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</si>
  <si>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</si>
  <si>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</si>
  <si>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</si>
  <si>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</si>
  <si>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</si>
  <si>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</si>
  <si>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</si>
  <si>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</si>
  <si>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</si>
  <si>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</si>
  <si>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</si>
  <si>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</si>
  <si>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</si>
  <si>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</si>
  <si>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</si>
  <si>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</si>
  <si>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</si>
  <si>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</si>
  <si>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</si>
  <si>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</si>
  <si>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</si>
  <si>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</si>
  <si>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</si>
  <si>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</si>
  <si>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</si>
  <si>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</si>
  <si>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</si>
  <si>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</si>
  <si>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</si>
  <si>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</si>
  <si>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</si>
  <si>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</si>
  <si>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</si>
  <si>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</si>
  <si>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</si>
  <si>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</si>
  <si>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</si>
  <si>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</si>
  <si>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</si>
  <si>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</si>
  <si>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</si>
  <si>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</si>
  <si>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</si>
  <si>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</si>
  <si>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</si>
  <si>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</si>
  <si>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</si>
  <si>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</si>
  <si>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</si>
  <si>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</si>
  <si>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</si>
  <si>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</si>
  <si>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</si>
  <si>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</si>
  <si>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</si>
  <si>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</si>
  <si>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</si>
  <si>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</si>
  <si>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</si>
  <si>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</si>
  <si>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</si>
  <si>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</si>
  <si>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</si>
  <si>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</si>
  <si>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</si>
  <si>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</si>
  <si>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</si>
  <si>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</si>
  <si>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</si>
  <si>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</si>
  <si>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</si>
  <si>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</si>
  <si>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</si>
  <si>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</si>
  <si>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</si>
  <si>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</si>
  <si>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</si>
  <si>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</si>
  <si>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</si>
  <si>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</si>
  <si>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</si>
  <si>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</si>
  <si>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</si>
  <si>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</si>
  <si>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</si>
  <si>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</si>
  <si>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</si>
  <si>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</si>
  <si>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</si>
  <si>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</si>
  <si>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</si>
  <si>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</si>
  <si>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</si>
  <si>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</si>
  <si>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</si>
  <si>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</si>
  <si>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</si>
  <si>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</si>
  <si>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</si>
  <si>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</si>
  <si>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</si>
  <si>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</si>
  <si>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</si>
  <si>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</si>
  <si>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</si>
  <si>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</si>
  <si>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</si>
  <si>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</si>
  <si>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</si>
  <si>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</si>
  <si>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</si>
  <si>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</si>
  <si>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</si>
  <si>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</si>
  <si>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</si>
  <si>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</si>
  <si>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</si>
  <si>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</si>
  <si>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</si>
  <si>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</si>
  <si>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</si>
  <si>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</si>
  <si>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</si>
  <si>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</si>
  <si>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</si>
  <si>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</si>
  <si>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</si>
  <si>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</si>
  <si>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</si>
  <si>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</si>
  <si>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</si>
  <si>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</si>
  <si>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</si>
  <si>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</si>
  <si>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</si>
  <si>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</si>
  <si>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</si>
  <si>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</si>
  <si>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</si>
  <si>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</si>
  <si>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</si>
  <si>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</si>
  <si>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</si>
  <si>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</si>
  <si>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</si>
  <si>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</si>
  <si>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</si>
  <si>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</si>
  <si>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</si>
  <si>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</si>
  <si>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</si>
  <si>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</si>
  <si>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</si>
  <si>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</si>
  <si>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</si>
  <si>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</si>
  <si>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</si>
  <si>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</si>
  <si>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</si>
  <si>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</si>
  <si>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</si>
  <si>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</si>
  <si>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</si>
  <si>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</si>
  <si>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</si>
  <si>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</si>
  <si>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</si>
  <si>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</si>
  <si>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</si>
  <si>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</si>
  <si>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</si>
  <si>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</si>
  <si>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</si>
  <si>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</si>
  <si>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</si>
  <si>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</si>
  <si>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</si>
  <si>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</si>
  <si>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</si>
  <si>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</si>
  <si>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</si>
  <si>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</si>
  <si>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</si>
  <si>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</si>
  <si>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</si>
  <si>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</si>
  <si>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</si>
  <si>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</si>
  <si>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</si>
  <si>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</si>
  <si>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</si>
  <si>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</si>
  <si>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</si>
  <si>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</si>
  <si>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</si>
  <si>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</si>
  <si>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</si>
  <si>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</si>
  <si>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</si>
  <si>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</si>
  <si>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</si>
  <si>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</si>
  <si>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</si>
  <si>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</si>
  <si>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</si>
  <si>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</si>
  <si>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</si>
  <si>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</si>
  <si>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</si>
  <si>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</si>
  <si>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</si>
  <si>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</si>
  <si>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</si>
  <si>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</si>
  <si>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</si>
  <si>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</si>
  <si>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</si>
  <si>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</si>
  <si>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</si>
  <si>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</si>
  <si>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</si>
  <si>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</si>
  <si>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</si>
  <si>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</si>
  <si>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</si>
  <si>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</si>
  <si>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</si>
  <si>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</si>
  <si>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</si>
  <si>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</si>
  <si>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</si>
  <si>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</si>
  <si>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</si>
  <si>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</si>
  <si>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</si>
  <si>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</si>
  <si>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</si>
  <si>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</si>
  <si>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</si>
  <si>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</si>
  <si>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</si>
  <si>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</si>
  <si>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</si>
  <si>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</si>
  <si>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</si>
  <si>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</si>
  <si>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</si>
  <si>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</si>
  <si>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</si>
  <si>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</si>
  <si>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</si>
  <si>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</si>
  <si>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</si>
  <si>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</si>
  <si>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</si>
  <si>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</si>
  <si>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</si>
  <si>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</si>
  <si>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</si>
  <si>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</si>
  <si>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</si>
  <si>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</si>
  <si>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</si>
  <si>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</si>
  <si>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</si>
  <si>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</si>
  <si>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</si>
  <si>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</si>
  <si>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</si>
  <si>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</si>
  <si>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</si>
  <si>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</si>
  <si>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</si>
  <si>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</si>
  <si>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</si>
  <si>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</si>
  <si>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</si>
  <si>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</si>
  <si>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</si>
  <si>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</si>
  <si>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</si>
  <si>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</si>
  <si>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</si>
  <si>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</si>
  <si>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</si>
  <si>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</si>
  <si>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</si>
  <si>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</si>
  <si>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</si>
  <si>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</si>
  <si>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</si>
  <si>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</si>
  <si>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</si>
  <si>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</si>
  <si>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</si>
  <si>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</si>
  <si>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</si>
  <si>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</si>
  <si>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</si>
  <si>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</si>
  <si>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</si>
  <si>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</si>
  <si>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</si>
  <si>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</si>
  <si>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</si>
  <si>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</si>
  <si>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</si>
  <si>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</si>
  <si>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</si>
  <si>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</si>
  <si>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</si>
  <si>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</si>
  <si>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</si>
  <si>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</si>
  <si>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</si>
  <si>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</si>
  <si>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</si>
  <si>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</si>
  <si>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</si>
  <si>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</si>
  <si>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</si>
  <si>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</si>
  <si>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</si>
  <si>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</si>
  <si>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</si>
  <si>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</si>
  <si>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</si>
  <si>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</si>
  <si>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</si>
  <si>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</si>
  <si>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</si>
  <si>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</si>
  <si>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</si>
  <si>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</si>
  <si>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</si>
  <si>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</si>
  <si>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</si>
  <si>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</si>
  <si>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</si>
  <si>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</si>
  <si>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</si>
  <si>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</si>
  <si>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</si>
  <si>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</si>
  <si>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</si>
  <si>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</si>
  <si>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</si>
  <si>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</si>
  <si>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</si>
  <si>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</si>
  <si>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</si>
  <si>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</si>
  <si>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</si>
  <si>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</si>
  <si>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</si>
  <si>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</si>
  <si>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</si>
  <si>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</si>
  <si>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</si>
  <si>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</si>
  <si>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</si>
  <si>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</si>
  <si>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</si>
  <si>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</si>
  <si>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</si>
  <si>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</si>
  <si>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</si>
  <si>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</si>
  <si>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</si>
  <si>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</si>
  <si>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</si>
  <si>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</si>
  <si>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</si>
  <si>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</si>
  <si>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</si>
  <si>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</si>
  <si>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</si>
  <si>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</si>
  <si>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</si>
  <si>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</si>
  <si>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</si>
  <si>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</si>
  <si>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</si>
  <si>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</si>
  <si>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</si>
  <si>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</si>
  <si>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</si>
  <si>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</si>
  <si>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</si>
  <si>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</si>
  <si>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</si>
  <si>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</si>
  <si>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</si>
  <si>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</si>
  <si>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</si>
  <si>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</si>
  <si>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</si>
  <si>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</si>
  <si>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</si>
  <si>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</si>
  <si>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</si>
  <si>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</si>
  <si>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</si>
  <si>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</si>
  <si>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</si>
  <si>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</si>
  <si>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</si>
  <si>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</si>
  <si>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</si>
  <si>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</si>
  <si>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</si>
  <si>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</si>
  <si>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</si>
  <si>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</si>
  <si>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</si>
  <si>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</si>
  <si>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</si>
  <si>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</si>
  <si>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</si>
  <si>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</si>
  <si>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</si>
  <si>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</si>
  <si>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</si>
  <si>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</si>
  <si>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</si>
  <si>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</si>
  <si>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</si>
  <si>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</si>
  <si>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</si>
  <si>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</si>
  <si>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</si>
  <si>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</si>
  <si>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</si>
  <si>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</si>
  <si>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</si>
  <si>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</si>
  <si>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</si>
  <si>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</si>
  <si>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</si>
  <si>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</si>
  <si>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</si>
  <si>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</si>
  <si>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</si>
  <si>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</si>
  <si>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</si>
  <si>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</si>
  <si>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</si>
  <si>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</si>
  <si>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</si>
  <si>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</si>
  <si>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</si>
  <si>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</si>
  <si>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</si>
  <si>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</si>
  <si>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</si>
  <si>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</si>
  <si>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</si>
  <si>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</si>
  <si>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</si>
  <si>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</si>
  <si>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</si>
  <si>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</si>
  <si>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</si>
  <si>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</si>
  <si>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</si>
  <si>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</si>
  <si>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</si>
  <si>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</si>
  <si>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</si>
  <si>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</si>
  <si>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</si>
  <si>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</si>
  <si>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</si>
  <si>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</si>
  <si>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</si>
  <si>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</si>
  <si>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</si>
  <si>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</si>
  <si>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</si>
  <si>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</si>
  <si>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</si>
  <si>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</si>
  <si>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</si>
  <si>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</si>
  <si>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</si>
  <si>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</si>
  <si>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</si>
  <si>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</si>
  <si>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</si>
  <si>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</si>
  <si>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</si>
  <si>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</si>
  <si>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</si>
  <si>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</si>
  <si>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</si>
  <si>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</si>
  <si>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</si>
  <si>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</si>
  <si>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</si>
  <si>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</si>
  <si>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</si>
  <si>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</si>
  <si>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</si>
  <si>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</si>
  <si>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</si>
  <si>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</si>
  <si>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</si>
  <si>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</si>
  <si>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</si>
  <si>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</si>
  <si>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</si>
  <si>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</si>
  <si>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</si>
  <si>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</si>
  <si>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</si>
  <si>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</si>
  <si>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</si>
  <si>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</si>
  <si>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</si>
  <si>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</si>
  <si>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</si>
  <si>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</si>
  <si>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</si>
  <si>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</si>
  <si>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</si>
  <si>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</si>
  <si>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</si>
  <si>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</si>
  <si>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</si>
  <si>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</si>
  <si>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</si>
  <si>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</si>
  <si>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</si>
  <si>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</si>
  <si>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</si>
  <si>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</si>
  <si>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</si>
  <si>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</si>
  <si>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</si>
  <si>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</si>
  <si>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</si>
  <si>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</si>
  <si>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</si>
  <si>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</si>
  <si>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</si>
  <si>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</si>
  <si>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</si>
  <si>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</si>
  <si>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</si>
  <si>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</si>
  <si>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</si>
  <si>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</si>
  <si>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</si>
  <si>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</si>
  <si>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</si>
  <si>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</si>
  <si>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</si>
  <si>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</si>
  <si>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</si>
  <si>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</si>
  <si>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</si>
  <si>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</si>
  <si>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</si>
  <si>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</si>
  <si>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</si>
  <si>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</si>
  <si>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</si>
  <si>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</si>
  <si>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</si>
  <si>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</si>
  <si>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</si>
  <si>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</si>
  <si>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</si>
  <si>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</si>
  <si>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</si>
  <si>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</si>
  <si>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</si>
  <si>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</si>
  <si>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</si>
  <si>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</si>
  <si>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</si>
  <si>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</si>
  <si>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</si>
  <si>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</si>
  <si>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</si>
  <si>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</si>
  <si>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</si>
  <si>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</si>
  <si>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</si>
  <si>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</si>
  <si>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</si>
  <si>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</si>
  <si>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</si>
  <si>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</si>
  <si>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</si>
  <si>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</si>
  <si>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</si>
  <si>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</si>
  <si>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</si>
  <si>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</si>
  <si>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</si>
  <si>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</si>
  <si>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</si>
  <si>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</si>
  <si>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</si>
  <si>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</si>
  <si>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</si>
  <si>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</si>
  <si>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</si>
  <si>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</si>
  <si>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</si>
  <si>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</si>
  <si>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</si>
  <si>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</si>
  <si>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</si>
  <si>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</si>
  <si>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</si>
  <si>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</si>
  <si>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</si>
  <si>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</si>
  <si>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</si>
  <si>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</si>
  <si>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</si>
  <si>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</si>
  <si>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</si>
  <si>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</si>
  <si>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</si>
  <si>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</si>
  <si>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</si>
  <si>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</si>
  <si>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</si>
  <si>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</si>
  <si>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</si>
  <si>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</si>
  <si>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</si>
  <si>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</si>
  <si>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</si>
  <si>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</si>
  <si>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</si>
  <si>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</si>
  <si>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</si>
  <si>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</si>
  <si>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</si>
  <si>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</si>
  <si>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</si>
  <si>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</si>
  <si>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</si>
  <si>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</si>
  <si>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</si>
  <si>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</si>
  <si>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</si>
  <si>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</si>
  <si>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</si>
  <si>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</si>
  <si>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</si>
  <si>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</si>
  <si>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</si>
  <si>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</si>
  <si>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</si>
  <si>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</si>
  <si>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</si>
  <si>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</si>
  <si>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</si>
  <si>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</si>
  <si>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</si>
  <si>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</si>
  <si>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</si>
  <si>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</si>
  <si>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</si>
  <si>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</si>
  <si>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</si>
  <si>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</si>
  <si>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</si>
  <si>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</si>
  <si>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</si>
  <si>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</si>
  <si>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</si>
  <si>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</si>
  <si>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</si>
  <si>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</si>
  <si>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</si>
  <si>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</si>
  <si>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</si>
  <si>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</si>
  <si>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</si>
  <si>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</si>
  <si>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</si>
  <si>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</si>
  <si>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</si>
  <si>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</si>
  <si>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</si>
  <si>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</si>
  <si>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</si>
  <si>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</si>
  <si>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</si>
  <si>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</si>
  <si>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</si>
  <si>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</si>
  <si>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</si>
  <si>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</si>
  <si>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</si>
  <si>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</si>
  <si>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</si>
  <si>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</si>
  <si>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</si>
  <si>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</si>
  <si>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</si>
  <si>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</si>
  <si>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</si>
  <si>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</si>
  <si>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</si>
  <si>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</si>
  <si>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</si>
  <si>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</si>
  <si>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</si>
  <si>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</si>
  <si>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</si>
  <si>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</si>
  <si>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</si>
  <si>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</si>
  <si>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</si>
  <si>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</si>
  <si>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</si>
  <si>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</si>
  <si>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</si>
  <si>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</si>
  <si>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</si>
  <si>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</si>
  <si>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</si>
  <si>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</si>
  <si>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</si>
  <si>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</si>
  <si>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</si>
  <si>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</si>
  <si>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</si>
  <si>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</si>
  <si>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</si>
  <si>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</si>
  <si>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</si>
  <si>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</si>
  <si>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</si>
  <si>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</si>
  <si>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</si>
  <si>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</si>
  <si>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</si>
  <si>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</si>
  <si>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</si>
  <si>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</si>
  <si>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</si>
  <si>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</si>
  <si>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</si>
  <si>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</si>
  <si>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</si>
  <si>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</si>
  <si>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</si>
  <si>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</si>
  <si>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</si>
  <si>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</si>
  <si>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</si>
  <si>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</si>
  <si>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</si>
  <si>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</si>
  <si>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</si>
  <si>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</si>
  <si>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</si>
  <si>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</si>
  <si>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</si>
  <si>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</si>
  <si>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</si>
  <si>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</si>
  <si>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</si>
  <si>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</si>
  <si>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</si>
  <si>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</si>
  <si>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</si>
  <si>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</si>
  <si>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</si>
  <si>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</si>
  <si>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</si>
  <si>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</si>
  <si>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</si>
  <si>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</si>
  <si>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</si>
  <si>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</si>
  <si>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</si>
  <si>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</si>
  <si>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</si>
  <si>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</si>
  <si>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</si>
  <si>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</si>
  <si>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</si>
  <si>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</si>
  <si>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</si>
  <si>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</si>
  <si>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</si>
  <si>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</si>
  <si>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</si>
  <si>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</si>
  <si>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</si>
  <si>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</si>
  <si>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</si>
  <si>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</si>
  <si>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</si>
  <si>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</si>
  <si>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</si>
  <si>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</si>
  <si>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</si>
  <si>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</si>
  <si>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</si>
  <si>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</si>
  <si>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</si>
  <si>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</si>
  <si>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</si>
  <si>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</si>
  <si>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</si>
  <si>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</si>
  <si>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</si>
  <si>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</si>
  <si>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</si>
  <si>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</si>
  <si>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</si>
  <si>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</si>
  <si>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</si>
  <si>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</si>
  <si>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</si>
  <si>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</si>
  <si>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</si>
  <si>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</si>
  <si>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</si>
  <si>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</si>
  <si>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</si>
  <si>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</si>
  <si>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</si>
  <si>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</si>
  <si>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</si>
  <si>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</si>
  <si>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</si>
  <si>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</si>
  <si>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</si>
  <si>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</si>
  <si>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</si>
  <si>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</si>
  <si>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</si>
  <si>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</si>
  <si>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</si>
  <si>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</si>
  <si>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</si>
  <si>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</si>
  <si>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</si>
  <si>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</si>
  <si>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</si>
  <si>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</si>
  <si>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</si>
  <si>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</si>
  <si>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</si>
  <si>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</si>
  <si>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</si>
  <si>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</si>
  <si>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</si>
  <si>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</si>
  <si>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</si>
  <si>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</si>
  <si>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</si>
  <si>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</si>
  <si>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</si>
  <si>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</si>
  <si>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</si>
  <si>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</si>
  <si>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</si>
  <si>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</si>
  <si>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</si>
  <si>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</si>
  <si>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</si>
  <si>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</si>
  <si>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</si>
  <si>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</si>
  <si>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</si>
  <si>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</si>
  <si>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</si>
  <si>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</si>
  <si>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</si>
  <si>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</si>
  <si>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</si>
  <si>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</si>
  <si>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</si>
  <si>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</si>
  <si>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</si>
  <si>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</si>
  <si>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</si>
  <si>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</si>
  <si>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</si>
  <si>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</si>
  <si>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</si>
  <si>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</si>
  <si>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</si>
  <si>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</si>
  <si>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</si>
  <si>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</si>
  <si>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</si>
  <si>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</si>
  <si>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</si>
  <si>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</si>
  <si>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</si>
  <si>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</si>
  <si>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</si>
  <si>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</si>
  <si>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</si>
  <si>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</si>
  <si>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</si>
  <si>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</si>
  <si>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</si>
  <si>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</si>
  <si>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</si>
  <si>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</si>
  <si>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</si>
  <si>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</si>
  <si>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</si>
  <si>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</si>
  <si>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</si>
  <si>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</si>
  <si>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</si>
  <si>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</si>
  <si>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</si>
  <si>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</si>
  <si>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</si>
  <si>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</si>
  <si>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</si>
  <si>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</si>
  <si>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</si>
  <si>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</si>
  <si>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</si>
  <si>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</si>
  <si>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</si>
  <si>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</si>
  <si>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</si>
  <si>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</si>
  <si>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</si>
  <si>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</si>
  <si>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</si>
  <si>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</si>
  <si>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</si>
  <si>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</si>
  <si>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</si>
  <si>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</si>
  <si>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</si>
  <si>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</si>
  <si>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</si>
  <si>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</si>
  <si>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</si>
  <si>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</si>
  <si>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</si>
  <si>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</si>
  <si>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</si>
  <si>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</si>
  <si>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</si>
  <si>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</si>
  <si>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</si>
  <si>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</si>
  <si>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</si>
  <si>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</si>
  <si>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</si>
  <si>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</si>
  <si>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</si>
  <si>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</si>
  <si>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</si>
  <si>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</si>
  <si>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</si>
  <si>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</si>
  <si>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</si>
  <si>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</si>
  <si>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</si>
  <si>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</si>
  <si>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</si>
  <si>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</si>
  <si>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</si>
  <si>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</si>
  <si>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</si>
  <si>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</si>
  <si>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</si>
  <si>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</si>
  <si>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</si>
  <si>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</si>
  <si>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</si>
  <si>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</si>
  <si>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</si>
  <si>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</si>
  <si>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</si>
  <si>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</si>
  <si>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</si>
  <si>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</si>
  <si>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</si>
  <si>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</si>
  <si>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</si>
  <si>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</si>
  <si>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</si>
  <si>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</si>
  <si>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</si>
  <si>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</si>
  <si>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</si>
  <si>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</si>
  <si>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</si>
  <si>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</si>
  <si>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</si>
  <si>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</si>
  <si>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</si>
  <si>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</si>
  <si>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</si>
  <si>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</si>
  <si>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</si>
  <si>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</si>
  <si>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</si>
  <si>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</si>
  <si>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</si>
  <si>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</si>
  <si>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</si>
  <si>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</si>
  <si>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</si>
  <si>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</si>
  <si>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</si>
  <si>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</si>
  <si>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</si>
  <si>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</si>
  <si>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</si>
  <si>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</si>
  <si>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</si>
  <si>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</si>
  <si>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</si>
  <si>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</si>
  <si>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</si>
  <si>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</si>
  <si>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</si>
  <si>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</si>
  <si>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</si>
  <si>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</si>
  <si>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</si>
  <si>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</si>
  <si>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</si>
  <si>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</si>
  <si>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</si>
  <si>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</si>
  <si>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</si>
  <si>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</si>
  <si>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</si>
  <si>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</si>
  <si>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</si>
  <si>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</si>
  <si>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</si>
  <si>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</si>
  <si>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</si>
  <si>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</si>
  <si>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</si>
  <si>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</si>
  <si>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</si>
  <si>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</si>
  <si>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</si>
  <si>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</si>
  <si>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</si>
  <si>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</si>
  <si>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</si>
  <si>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</si>
  <si>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</si>
  <si>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</si>
  <si>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</si>
  <si>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</si>
  <si>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</si>
  <si>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</si>
  <si>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</si>
  <si>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</si>
  <si>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</si>
  <si>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</si>
  <si>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</si>
  <si>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</si>
  <si>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</si>
  <si>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</si>
  <si>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</si>
  <si>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</si>
  <si>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</si>
  <si>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</si>
  <si>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</si>
  <si>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</si>
  <si>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</si>
  <si>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</si>
  <si>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</si>
  <si>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</si>
  <si>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</si>
  <si>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</si>
  <si>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</si>
  <si>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</si>
  <si>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</si>
  <si>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</si>
  <si>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</si>
  <si>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</si>
  <si>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</si>
  <si>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</si>
  <si>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</si>
  <si>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</si>
  <si>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</si>
  <si>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</si>
  <si>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</si>
  <si>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</si>
  <si>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</si>
  <si>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</si>
  <si>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</si>
  <si>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</si>
  <si>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</si>
  <si>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</si>
  <si>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</si>
  <si>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</si>
  <si>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</si>
  <si>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</si>
  <si>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</si>
  <si>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</si>
  <si>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</si>
  <si>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</si>
  <si>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</si>
  <si>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</si>
  <si>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</si>
  <si>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</si>
  <si>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</si>
  <si>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</si>
  <si>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</si>
  <si>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</si>
  <si>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</si>
  <si>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</si>
  <si>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</si>
  <si>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</si>
  <si>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</si>
  <si>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</si>
  <si>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</si>
  <si>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</si>
  <si>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</si>
  <si>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</si>
  <si>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</si>
  <si>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</si>
  <si>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</si>
  <si>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</si>
  <si>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</si>
  <si>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</si>
  <si>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</si>
  <si>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</si>
  <si>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</si>
  <si>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</si>
  <si>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</si>
  <si>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</si>
  <si>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</si>
  <si>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</si>
  <si>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</si>
  <si>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</si>
  <si>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</si>
  <si>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</si>
  <si>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</si>
  <si>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</si>
  <si>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</si>
  <si>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</si>
  <si>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</si>
  <si>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</si>
  <si>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</si>
  <si>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</si>
  <si>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</si>
  <si>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</si>
  <si>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</si>
  <si>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</si>
  <si>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</si>
  <si>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</si>
  <si>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</si>
  <si>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</si>
  <si>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</si>
  <si>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</si>
  <si>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</si>
  <si>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</si>
  <si>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</si>
  <si>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</si>
  <si>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</si>
  <si>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</si>
  <si>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</si>
  <si>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</si>
  <si>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</si>
  <si>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</si>
  <si>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</si>
  <si>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</si>
  <si>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</si>
  <si>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</si>
  <si>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</si>
  <si>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</si>
  <si>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</si>
  <si>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</si>
  <si>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</si>
  <si>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</si>
  <si>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</si>
  <si>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</si>
  <si>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</si>
  <si>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</si>
  <si>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</si>
  <si>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</si>
  <si>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</si>
  <si>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</si>
  <si>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</si>
  <si>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</si>
  <si>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</si>
  <si>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</si>
  <si>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</si>
  <si>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</si>
  <si>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</si>
  <si>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</si>
  <si>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</si>
  <si>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</si>
  <si>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</si>
  <si>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</si>
  <si>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</si>
  <si>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</si>
  <si>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</si>
  <si>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</si>
  <si>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</si>
  <si>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</si>
  <si>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</si>
  <si>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</si>
  <si>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</si>
  <si>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</si>
  <si>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</si>
  <si>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</si>
  <si>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</si>
  <si>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</si>
  <si>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</si>
  <si>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</si>
  <si>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</si>
  <si>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</si>
  <si>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</si>
  <si>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</si>
  <si>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</si>
  <si>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</si>
  <si>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</si>
  <si>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</si>
  <si>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</si>
  <si>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</si>
  <si>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</si>
  <si>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</si>
  <si>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</si>
  <si>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</si>
  <si>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</si>
  <si>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</si>
  <si>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</si>
  <si>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</si>
  <si>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</si>
  <si>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</si>
  <si>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</si>
  <si>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</si>
  <si>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</si>
  <si>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</si>
  <si>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</si>
  <si>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</si>
  <si>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</si>
  <si>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</si>
  <si>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</si>
  <si>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</si>
  <si>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</si>
  <si>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</si>
  <si>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</si>
  <si>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</si>
  <si>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</si>
  <si>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</si>
  <si>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</si>
  <si>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</si>
  <si>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</si>
  <si>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</si>
  <si>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</si>
  <si>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</si>
  <si>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</si>
  <si>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</si>
  <si>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</si>
  <si>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</si>
  <si>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</si>
  <si>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</si>
  <si>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</si>
  <si>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</si>
  <si>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</si>
  <si>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</si>
  <si>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</si>
  <si>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</si>
  <si>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</si>
  <si>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</si>
  <si>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</si>
  <si>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</si>
  <si>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</si>
  <si>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</si>
  <si>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</si>
  <si>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</si>
  <si>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</si>
  <si>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</si>
  <si>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</si>
  <si>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</si>
  <si>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</si>
  <si>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</si>
  <si>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</si>
  <si>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</si>
  <si>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</si>
  <si>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</si>
  <si>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</si>
  <si>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</si>
  <si>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</si>
  <si>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</si>
  <si>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</si>
  <si>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</si>
  <si>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</si>
  <si>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</si>
  <si>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</si>
  <si>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</si>
  <si>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</si>
  <si>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</si>
  <si>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</si>
  <si>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</si>
  <si>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</si>
  <si>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</si>
  <si>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</si>
  <si>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</si>
  <si>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</si>
  <si>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</si>
  <si>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</si>
  <si>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</si>
  <si>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</si>
  <si>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</si>
  <si>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</si>
  <si>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</si>
  <si>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</si>
  <si>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</si>
  <si>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</si>
  <si>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</si>
  <si>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</si>
  <si>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</si>
  <si>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</si>
  <si>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</si>
  <si>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</si>
  <si>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</si>
  <si>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</si>
  <si>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</si>
  <si>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</si>
  <si>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</si>
  <si>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</si>
  <si>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</si>
  <si>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</si>
  <si>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</si>
  <si>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</si>
  <si>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</si>
  <si>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</si>
  <si>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</si>
  <si>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</si>
  <si>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</si>
  <si>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</si>
  <si>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</si>
  <si>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</si>
  <si>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</si>
  <si>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</si>
  <si>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</si>
  <si>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</si>
  <si>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</si>
  <si>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</si>
  <si>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</si>
  <si>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</si>
  <si>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</si>
  <si>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</si>
  <si>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</si>
  <si>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</si>
  <si>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</si>
  <si>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</si>
  <si>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</si>
  <si>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</si>
  <si>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</si>
  <si>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</si>
  <si>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</si>
  <si>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</si>
  <si>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</si>
  <si>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</si>
  <si>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</si>
  <si>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</si>
  <si>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</si>
  <si>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</si>
  <si>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</si>
  <si>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</si>
  <si>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</si>
  <si>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</si>
  <si>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</si>
  <si>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</si>
  <si>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</si>
  <si>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</si>
  <si>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</si>
  <si>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</si>
  <si>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</si>
  <si>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</si>
  <si>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</si>
  <si>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</si>
  <si>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</si>
  <si>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</si>
  <si>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</si>
  <si>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</si>
  <si>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</si>
  <si>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</si>
  <si>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</si>
  <si>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</si>
  <si>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</si>
  <si>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</si>
  <si>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</si>
  <si>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</si>
  <si>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</si>
  <si>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</si>
  <si>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</si>
  <si>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</si>
  <si>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</si>
  <si>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</si>
  <si>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</si>
  <si>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</si>
  <si>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</si>
  <si>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</si>
  <si>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</si>
  <si>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</si>
  <si>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</si>
  <si>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</si>
  <si>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</si>
  <si>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</si>
  <si>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</si>
  <si>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</si>
  <si>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</si>
  <si>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</si>
  <si>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</si>
  <si>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</si>
  <si>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</si>
  <si>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</si>
  <si>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</si>
  <si>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</si>
  <si>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</si>
  <si>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</si>
  <si>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</si>
  <si>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</si>
  <si>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</si>
  <si>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</si>
  <si>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</si>
  <si>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</si>
  <si>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</si>
  <si>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</si>
  <si>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</si>
  <si>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</si>
  <si>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</si>
  <si>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</si>
  <si>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</si>
  <si>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</si>
  <si>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</si>
  <si>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</si>
  <si>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</si>
  <si>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</si>
  <si>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</si>
  <si>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</si>
  <si>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</si>
  <si>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</si>
  <si>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</si>
  <si>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</si>
  <si>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</si>
  <si>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</si>
  <si>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</si>
  <si>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</si>
  <si>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</si>
  <si>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</si>
  <si>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</si>
  <si>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</si>
  <si>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</si>
  <si>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</si>
  <si>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</si>
  <si>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</si>
  <si>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</si>
  <si>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</si>
  <si>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</si>
  <si>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</si>
  <si>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</si>
  <si>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</si>
  <si>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</si>
  <si>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</si>
  <si>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</si>
  <si>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</si>
  <si>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</si>
  <si>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</si>
  <si>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</si>
  <si>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</si>
  <si>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</si>
  <si>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</si>
  <si>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</si>
  <si>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</si>
  <si>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</si>
  <si>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</si>
  <si>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</si>
  <si>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</si>
  <si>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</si>
  <si>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</si>
  <si>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</si>
  <si>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</si>
  <si>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</si>
  <si>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</si>
  <si>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</si>
  <si>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</si>
  <si>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</si>
  <si>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</si>
  <si>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</si>
  <si>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</si>
  <si>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</si>
  <si>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</si>
  <si>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</si>
  <si>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</si>
  <si>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</si>
  <si>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</si>
  <si>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</si>
  <si>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</si>
  <si>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</si>
  <si>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</si>
  <si>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</si>
  <si>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</si>
  <si>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</si>
  <si>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</si>
  <si>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</si>
  <si>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</si>
  <si>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</si>
  <si>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</si>
  <si>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</si>
  <si>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</si>
  <si>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</si>
  <si>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</si>
  <si>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</si>
  <si>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</si>
  <si>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</si>
  <si>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</si>
  <si>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</si>
  <si>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</si>
  <si>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</si>
  <si>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</si>
  <si>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</si>
  <si>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</si>
  <si>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</si>
  <si>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</si>
  <si>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</si>
  <si>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</si>
  <si>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</si>
  <si>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</si>
  <si>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</si>
  <si>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</si>
  <si>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</si>
  <si>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</si>
  <si>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</si>
  <si>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</si>
  <si>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</si>
  <si>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</si>
  <si>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</si>
  <si>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</si>
  <si>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</si>
  <si>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</si>
  <si>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</si>
  <si>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</si>
  <si>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</si>
  <si>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</si>
  <si>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</si>
  <si>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</si>
  <si>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</si>
  <si>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</si>
  <si>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</si>
  <si>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</si>
  <si>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</si>
  <si>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</si>
  <si>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</si>
  <si>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</si>
  <si>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</si>
  <si>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</si>
  <si>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</si>
  <si>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</si>
  <si>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</si>
  <si>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</si>
  <si>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</si>
  <si>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</si>
  <si>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</si>
  <si>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</si>
  <si>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</si>
  <si>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</si>
  <si>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</si>
  <si>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</si>
  <si>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</si>
  <si>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</si>
  <si>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</si>
  <si>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</si>
  <si>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</si>
  <si>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</si>
  <si>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</si>
  <si>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</si>
  <si>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</si>
  <si>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</si>
  <si>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</si>
  <si>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</si>
  <si>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</si>
  <si>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</si>
  <si>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</si>
  <si>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</si>
  <si>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</si>
  <si>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</si>
  <si>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</si>
  <si>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</si>
  <si>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</si>
  <si>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</si>
  <si>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</si>
  <si>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</si>
  <si>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</si>
  <si>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</si>
  <si>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</si>
  <si>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</si>
  <si>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</si>
  <si>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</si>
  <si>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</si>
  <si>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</si>
  <si>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</si>
  <si>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</si>
  <si>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</si>
  <si>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</si>
  <si>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</si>
  <si>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</si>
  <si>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</si>
  <si>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</si>
  <si>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</si>
  <si>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</si>
  <si>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</si>
  <si>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</si>
  <si>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</si>
  <si>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</si>
  <si>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</si>
  <si>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</si>
  <si>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</si>
  <si>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</si>
  <si>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</si>
  <si>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</si>
  <si>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</si>
  <si>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</si>
  <si>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</si>
  <si>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</si>
  <si>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</si>
  <si>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</si>
  <si>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</si>
  <si>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</si>
  <si>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</si>
  <si>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</si>
  <si>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</si>
  <si>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</si>
  <si>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</si>
  <si>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</si>
  <si>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</si>
  <si>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</si>
  <si>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</si>
  <si>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</si>
  <si>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</si>
  <si>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</si>
  <si>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</si>
  <si>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</si>
  <si>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</si>
  <si>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</si>
  <si>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</si>
  <si>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</si>
  <si>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</si>
  <si>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</si>
  <si>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</si>
  <si>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</si>
  <si>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</si>
  <si>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</si>
  <si>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</si>
  <si>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</si>
  <si>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</si>
  <si>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</si>
  <si>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</si>
  <si>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</si>
  <si>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</si>
  <si>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</si>
  <si>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</si>
  <si>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</si>
  <si>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</si>
  <si>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</si>
  <si>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</si>
  <si>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</si>
  <si>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</si>
  <si>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</si>
  <si>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</si>
  <si>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</si>
  <si>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</si>
  <si>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</si>
  <si>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</si>
  <si>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</si>
  <si>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</si>
  <si>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</si>
  <si>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</si>
  <si>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</si>
  <si>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</si>
  <si>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</si>
  <si>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</si>
  <si>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</si>
  <si>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</si>
  <si>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</si>
  <si>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</si>
  <si>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</si>
  <si>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</si>
  <si>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</si>
  <si>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</si>
  <si>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</si>
  <si>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</si>
  <si>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</si>
  <si>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</si>
  <si>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</si>
  <si>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</si>
  <si>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</si>
  <si>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</si>
  <si>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</si>
  <si>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</si>
  <si>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</si>
  <si>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</si>
  <si>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</si>
  <si>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</si>
  <si>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</si>
  <si>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</si>
  <si>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</si>
  <si>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</si>
  <si>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</si>
  <si>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</si>
  <si>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</si>
  <si>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</si>
  <si>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</si>
  <si>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</si>
  <si>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</si>
  <si>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</si>
  <si>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</si>
  <si>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</si>
  <si>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</si>
  <si>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</si>
  <si>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</si>
  <si>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</si>
  <si>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</si>
  <si>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</si>
  <si>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</si>
  <si>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</si>
  <si>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</si>
  <si>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</si>
  <si>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</si>
  <si>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</si>
  <si>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</si>
  <si>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</si>
  <si>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</si>
  <si>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</si>
  <si>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</si>
  <si>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</si>
  <si>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</si>
  <si>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</si>
  <si>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</si>
  <si>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</si>
  <si>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</si>
  <si>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</si>
  <si>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</si>
  <si>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</si>
  <si>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</si>
  <si>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</si>
  <si>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</si>
  <si>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</si>
  <si>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</si>
  <si>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</si>
  <si>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</si>
  <si>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</si>
  <si>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</si>
  <si>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</si>
  <si>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</si>
  <si>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</si>
  <si>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</si>
  <si>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</si>
  <si>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</si>
  <si>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</si>
  <si>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</si>
  <si>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</si>
  <si>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</si>
  <si>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</si>
  <si>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</si>
  <si>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</si>
  <si>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</si>
  <si>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</si>
  <si>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</si>
  <si>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</si>
  <si>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</si>
  <si>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</si>
  <si>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</si>
  <si>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</si>
  <si>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</si>
  <si>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</si>
  <si>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</si>
  <si>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</si>
  <si>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</si>
  <si>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</si>
  <si>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</si>
  <si>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</si>
  <si>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</si>
  <si>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</si>
  <si>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</si>
  <si>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</si>
  <si>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</si>
  <si>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</si>
  <si>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</si>
  <si>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</si>
  <si>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</si>
  <si>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</si>
  <si>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</si>
  <si>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</si>
  <si>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</si>
  <si>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</si>
  <si>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</si>
  <si>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</si>
  <si>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</si>
  <si>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</si>
  <si>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</si>
  <si>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</si>
  <si>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</si>
  <si>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</si>
  <si>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</si>
  <si>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</si>
  <si>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</si>
  <si>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</si>
  <si>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</si>
  <si>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</si>
  <si>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</si>
  <si>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</si>
  <si>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</si>
  <si>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</si>
  <si>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</si>
  <si>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</si>
  <si>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</si>
  <si>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</si>
  <si>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</si>
  <si>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</si>
  <si>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</si>
  <si>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</si>
  <si>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</si>
  <si>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</si>
  <si>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</si>
  <si>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</si>
  <si>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</si>
  <si>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</si>
  <si>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</si>
  <si>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</si>
  <si>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</si>
  <si>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</si>
  <si>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</si>
  <si>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</si>
  <si>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</si>
  <si>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</si>
  <si>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</si>
  <si>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</si>
  <si>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</si>
  <si>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</si>
  <si>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</si>
  <si>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</si>
  <si>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</si>
  <si>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</si>
  <si>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</si>
  <si>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</si>
  <si>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</si>
  <si>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</si>
  <si>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</si>
  <si>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</si>
  <si>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</si>
  <si>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</si>
  <si>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</si>
  <si>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</si>
  <si>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</si>
  <si>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</si>
  <si>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</si>
  <si>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</si>
  <si>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</si>
  <si>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</si>
  <si>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</si>
  <si>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</si>
  <si>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</si>
  <si>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</si>
  <si>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</si>
  <si>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</si>
  <si>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</si>
  <si>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</si>
  <si>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</si>
  <si>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</si>
  <si>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</si>
  <si>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</si>
  <si>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</si>
  <si>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</si>
  <si>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</si>
  <si>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</si>
  <si>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</si>
  <si>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</si>
  <si>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</si>
  <si>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</si>
  <si>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</si>
  <si>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</si>
  <si>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</si>
  <si>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</si>
  <si>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</si>
  <si>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</si>
  <si>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</si>
  <si>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</si>
  <si>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</si>
  <si>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</si>
  <si>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</si>
  <si>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</si>
  <si>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</si>
  <si>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</si>
  <si>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</si>
  <si>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</si>
  <si>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</si>
  <si>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</si>
  <si>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</si>
  <si>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</si>
  <si>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</si>
  <si>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</si>
  <si>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</si>
  <si>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</si>
  <si>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</si>
  <si>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</si>
  <si>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</si>
  <si>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</si>
  <si>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</si>
  <si>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</si>
  <si>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</si>
  <si>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</si>
  <si>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</si>
  <si>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</si>
  <si>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</si>
  <si>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</si>
  <si>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</si>
  <si>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</si>
  <si>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</si>
  <si>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</si>
  <si>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</si>
  <si>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</si>
  <si>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</si>
  <si>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</si>
  <si>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</si>
  <si>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</si>
  <si>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</si>
  <si>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</si>
  <si>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</si>
  <si>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</si>
  <si>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</si>
  <si>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</si>
  <si>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</si>
  <si>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</si>
  <si>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</si>
  <si>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</si>
  <si>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</si>
  <si>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</si>
  <si>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</si>
  <si>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</si>
  <si>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</si>
  <si>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</si>
  <si>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</si>
  <si>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</si>
  <si>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</si>
  <si>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</si>
  <si>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</si>
  <si>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</si>
  <si>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</si>
  <si>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</si>
  <si>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</si>
  <si>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</si>
  <si>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</si>
  <si>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</si>
  <si>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</si>
  <si>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</si>
  <si>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</si>
  <si>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</si>
  <si>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</si>
  <si>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</si>
  <si>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</si>
  <si>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</si>
  <si>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</si>
  <si>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</si>
  <si>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</si>
  <si>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</si>
  <si>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</si>
  <si>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</si>
  <si>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</si>
  <si>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</si>
  <si>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</si>
  <si>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</si>
  <si>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</si>
  <si>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</si>
  <si>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</si>
  <si>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</si>
  <si>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</si>
  <si>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</si>
  <si>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</si>
  <si>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</si>
  <si>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</si>
  <si>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</si>
  <si>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</si>
  <si>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</si>
  <si>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</si>
  <si>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</si>
  <si>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</si>
  <si>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</si>
  <si>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</si>
  <si>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</si>
  <si>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</si>
  <si>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</si>
  <si>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</si>
  <si>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</si>
  <si>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</si>
  <si>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</si>
  <si>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</si>
  <si>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</si>
  <si>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</si>
  <si>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</si>
  <si>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</si>
  <si>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</si>
  <si>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</si>
  <si>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</si>
  <si>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</si>
  <si>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</si>
  <si>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</si>
  <si>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</si>
  <si>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</si>
  <si>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</si>
  <si>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</si>
  <si>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</si>
  <si>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</si>
  <si>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</si>
  <si>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</si>
  <si>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</si>
  <si>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</si>
  <si>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</si>
  <si>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</si>
  <si>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</si>
  <si>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</si>
  <si>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</si>
  <si>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</si>
  <si>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</si>
  <si>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</si>
  <si>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</si>
  <si>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</si>
  <si>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</si>
  <si>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</si>
  <si>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</si>
  <si>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</si>
  <si>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</si>
  <si>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</si>
  <si>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</si>
  <si>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</si>
  <si>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</si>
  <si>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</si>
  <si>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</si>
  <si>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</si>
  <si>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</si>
  <si>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</si>
  <si>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</si>
  <si>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</si>
  <si>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</si>
  <si>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</si>
  <si>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</si>
  <si>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</si>
  <si>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</si>
  <si>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</si>
  <si>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</si>
  <si>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</si>
  <si>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</si>
  <si>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</si>
  <si>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</si>
  <si>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</si>
  <si>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</si>
  <si>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</si>
  <si>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</si>
  <si>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</si>
  <si>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</si>
  <si>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</si>
  <si>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</si>
  <si>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</si>
  <si>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</si>
  <si>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</si>
  <si>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</si>
  <si>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</si>
  <si>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</si>
  <si>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</si>
  <si>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</si>
  <si>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</si>
  <si>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</si>
  <si>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</si>
  <si>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</si>
  <si>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</si>
  <si>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</si>
  <si>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</si>
  <si>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</si>
  <si>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</si>
  <si>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</si>
  <si>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</si>
  <si>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</si>
  <si>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</si>
  <si>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</si>
  <si>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</si>
  <si>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</si>
  <si>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</si>
  <si>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</si>
  <si>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</si>
  <si>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</si>
  <si>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</si>
  <si>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</si>
  <si>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</si>
  <si>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</si>
  <si>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</si>
  <si>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</si>
  <si>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</si>
  <si>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</si>
  <si>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</si>
  <si>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</si>
  <si>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</si>
  <si>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</si>
  <si>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</si>
  <si>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</si>
  <si>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</si>
  <si>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</si>
  <si>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</si>
  <si>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</si>
  <si>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</si>
  <si>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</si>
  <si>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</si>
  <si>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</si>
  <si>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</si>
  <si>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</si>
  <si>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</si>
  <si>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</si>
  <si>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</si>
  <si>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</si>
  <si>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</si>
  <si>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</si>
  <si>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</si>
  <si>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</si>
  <si>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</si>
  <si>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</si>
  <si>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</si>
  <si>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</si>
  <si>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</si>
  <si>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</si>
  <si>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</si>
  <si>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</si>
  <si>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</si>
  <si>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</si>
  <si>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</si>
  <si>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</si>
  <si>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</si>
  <si>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</si>
  <si>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</si>
  <si>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</si>
  <si>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</si>
  <si>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</si>
  <si>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</si>
  <si>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</si>
  <si>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</si>
  <si>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</si>
  <si>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</si>
  <si>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</si>
  <si>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</si>
  <si>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</si>
  <si>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</si>
  <si>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</si>
  <si>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</si>
  <si>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</si>
  <si>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</si>
  <si>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</si>
  <si>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</si>
  <si>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</si>
  <si>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</si>
  <si>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</si>
  <si>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</si>
  <si>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</si>
  <si>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</si>
  <si>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</si>
  <si>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</si>
  <si>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</si>
  <si>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</si>
  <si>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</si>
  <si>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</si>
  <si>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</si>
  <si>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</si>
  <si>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</si>
  <si>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</si>
  <si>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</si>
  <si>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</si>
  <si>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</si>
  <si>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</si>
  <si>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</si>
  <si>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</si>
  <si>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</si>
  <si>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</si>
  <si>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</si>
  <si>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</si>
  <si>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</si>
  <si>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</si>
  <si>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</si>
  <si>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</si>
  <si>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</si>
  <si>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</si>
  <si>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</si>
  <si>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</si>
  <si>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</si>
  <si>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</si>
  <si>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</si>
  <si>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</si>
  <si>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</si>
  <si>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</si>
  <si>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</si>
  <si>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</si>
  <si>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</si>
  <si>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</si>
  <si>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</si>
  <si>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</si>
  <si>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</si>
  <si>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</si>
  <si>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</si>
  <si>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</si>
  <si>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</si>
  <si>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</si>
  <si>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</si>
  <si>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</si>
  <si>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</si>
  <si>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</si>
  <si>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</si>
  <si>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</si>
  <si>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</si>
  <si>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</si>
  <si>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</si>
  <si>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</si>
  <si>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</si>
  <si>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</si>
  <si>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</si>
  <si>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</si>
  <si>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</si>
  <si>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</si>
  <si>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</si>
  <si>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</si>
  <si>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</si>
  <si>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</si>
  <si>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</si>
  <si>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</si>
  <si>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</si>
  <si>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</si>
  <si>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</si>
  <si>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</si>
  <si>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</si>
  <si>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</si>
  <si>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</si>
  <si>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</si>
  <si>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</si>
  <si>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</si>
  <si>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</si>
  <si>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</si>
  <si>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</si>
  <si>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</si>
  <si>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</si>
  <si>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</si>
  <si>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</si>
  <si>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</si>
  <si>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</si>
  <si>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</si>
  <si>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</si>
  <si>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</si>
  <si>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</si>
  <si>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</si>
  <si>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</si>
  <si>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</si>
  <si>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</si>
  <si>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</si>
  <si>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</si>
  <si>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</si>
  <si>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</si>
  <si>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</si>
  <si>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</si>
  <si>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</si>
  <si>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</si>
  <si>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</si>
  <si>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</si>
  <si>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</si>
  <si>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</si>
  <si>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</si>
  <si>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</si>
  <si>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</si>
  <si>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</si>
  <si>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</si>
  <si>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</si>
  <si>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</si>
  <si>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</si>
  <si>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</si>
  <si>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</si>
  <si>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</si>
  <si>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</si>
  <si>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</si>
  <si>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</si>
  <si>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</si>
  <si>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</si>
  <si>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</si>
  <si>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</si>
  <si>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</si>
  <si>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</si>
  <si>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</si>
  <si>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</si>
  <si>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</si>
  <si>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</si>
  <si>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</si>
  <si>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</si>
  <si>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</si>
  <si>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</si>
  <si>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</si>
  <si>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</si>
  <si>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</si>
  <si>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</si>
  <si>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</si>
  <si>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</si>
  <si>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</si>
  <si>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</si>
  <si>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</si>
  <si>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</si>
  <si>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</si>
  <si>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</si>
  <si>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</si>
  <si>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</si>
  <si>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</si>
  <si>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</si>
  <si>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</si>
  <si>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</si>
  <si>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</si>
  <si>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</si>
  <si>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</si>
  <si>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</si>
  <si>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</si>
  <si>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</si>
  <si>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</si>
  <si>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</si>
  <si>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</si>
  <si>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</si>
  <si>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</si>
  <si>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</si>
  <si>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</si>
  <si>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</si>
  <si>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</si>
  <si>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</si>
  <si>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</si>
  <si>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</si>
  <si>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</si>
  <si>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</si>
  <si>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</si>
  <si>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</si>
  <si>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</si>
  <si>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</si>
  <si>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</si>
  <si>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</si>
  <si>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</si>
  <si>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</si>
  <si>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</si>
  <si>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</si>
  <si>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</si>
  <si>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</si>
  <si>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</si>
  <si>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</si>
  <si>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</si>
  <si>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</si>
  <si>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</si>
  <si>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</si>
  <si>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</si>
  <si>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</si>
  <si>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</si>
  <si>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</si>
  <si>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</si>
  <si>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</si>
  <si>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</si>
  <si>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</si>
  <si>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</si>
  <si>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</si>
  <si>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</si>
  <si>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</si>
  <si>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</si>
  <si>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</si>
  <si>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</si>
  <si>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</si>
  <si>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</si>
  <si>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</si>
  <si>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</si>
  <si>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</si>
  <si>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</si>
  <si>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</si>
  <si>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</si>
  <si>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</si>
  <si>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</si>
  <si>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</si>
  <si>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</si>
  <si>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</si>
  <si>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</si>
  <si>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</si>
  <si>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</si>
  <si>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</si>
  <si>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</si>
  <si>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</si>
  <si>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</si>
  <si>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</si>
  <si>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</si>
  <si>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</si>
  <si>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</si>
  <si>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</si>
  <si>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</si>
  <si>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</si>
  <si>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</si>
  <si>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</si>
  <si>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</si>
  <si>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</si>
  <si>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</si>
  <si>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</si>
  <si>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</si>
  <si>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</si>
  <si>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</si>
  <si>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</si>
  <si>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</si>
  <si>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</si>
  <si>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</si>
  <si>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</si>
  <si>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</si>
  <si>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</si>
  <si>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</si>
  <si>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</si>
  <si>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</si>
  <si>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</si>
  <si>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</si>
  <si>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</si>
  <si>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</si>
  <si>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</si>
  <si>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</si>
  <si>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</si>
  <si>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</si>
  <si>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</si>
  <si>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</si>
  <si>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</si>
  <si>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</si>
  <si>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</si>
  <si>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</si>
  <si>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</si>
  <si>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</si>
  <si>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</si>
  <si>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</si>
  <si>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</si>
  <si>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</si>
  <si>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</si>
  <si>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</si>
  <si>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</si>
  <si>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</si>
  <si>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</si>
  <si>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</si>
  <si>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</si>
  <si>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</si>
  <si>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</si>
  <si>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</si>
  <si>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</si>
  <si>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</si>
  <si>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</si>
  <si>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</si>
  <si>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</si>
  <si>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</si>
  <si>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</si>
  <si>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</si>
  <si>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</si>
  <si>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</si>
  <si>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</si>
  <si>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</si>
  <si>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</si>
  <si>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</si>
  <si>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</si>
  <si>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</si>
  <si>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</si>
  <si>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</si>
  <si>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</si>
  <si>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</si>
  <si>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</si>
  <si>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</si>
  <si>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</si>
  <si>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</si>
  <si>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</si>
  <si>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</si>
  <si>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</si>
  <si>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</si>
  <si>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</si>
  <si>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</si>
  <si>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</si>
  <si>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</si>
  <si>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</si>
  <si>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</si>
  <si>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</si>
  <si>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</si>
  <si>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</si>
  <si>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</si>
  <si>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</si>
  <si>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</si>
  <si>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</si>
  <si>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</si>
  <si>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</si>
  <si>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</si>
  <si>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</si>
  <si>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</si>
  <si>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</si>
  <si>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</si>
  <si>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</si>
  <si>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</si>
  <si>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</si>
  <si>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</si>
  <si>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</si>
  <si>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</si>
  <si>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</si>
  <si>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</si>
  <si>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</si>
  <si>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</si>
  <si>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</si>
  <si>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</si>
  <si>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</si>
  <si>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</si>
  <si>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</si>
  <si>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</si>
  <si>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</si>
  <si>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</si>
  <si>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</si>
  <si>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</si>
  <si>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</si>
  <si>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</si>
  <si>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</si>
  <si>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</si>
  <si>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</si>
  <si>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</si>
  <si>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</si>
  <si>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</si>
  <si>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</si>
  <si>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</si>
  <si>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</si>
  <si>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</si>
  <si>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</si>
  <si>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</si>
  <si>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</si>
  <si>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</si>
  <si>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</si>
  <si>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</si>
  <si>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</si>
  <si>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</si>
  <si>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</si>
  <si>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</si>
  <si>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</si>
  <si>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</si>
  <si>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</si>
  <si>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</si>
  <si>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</si>
  <si>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</si>
  <si>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</si>
  <si>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</si>
  <si>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</si>
  <si>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</si>
  <si>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</si>
  <si>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</si>
  <si>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</si>
  <si>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</si>
  <si>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</si>
  <si>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</si>
  <si>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</si>
  <si>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</si>
  <si>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</si>
  <si>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</si>
  <si>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</si>
  <si>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</si>
  <si>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</si>
  <si>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</si>
  <si>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</si>
  <si>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</si>
  <si>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</si>
  <si>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</si>
  <si>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</si>
  <si>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</si>
  <si>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</si>
  <si>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</si>
  <si>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</si>
  <si>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</si>
  <si>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</si>
  <si>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</si>
  <si>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</si>
  <si>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</si>
  <si>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</si>
  <si>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</si>
  <si>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</si>
  <si>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</si>
  <si>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</si>
  <si>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</si>
  <si>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</si>
  <si>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</si>
  <si>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</si>
  <si>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</si>
  <si>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</si>
  <si>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</si>
  <si>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</si>
  <si>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</si>
  <si>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</si>
  <si>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</si>
  <si>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</si>
  <si>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</si>
  <si>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</si>
  <si>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</si>
  <si>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</si>
  <si>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</si>
  <si>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</si>
  <si>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</si>
  <si>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</si>
  <si>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</si>
  <si>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</si>
  <si>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</si>
  <si>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</si>
  <si>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</si>
  <si>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</si>
  <si>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</si>
  <si>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</si>
  <si>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</si>
  <si>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</si>
  <si>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</si>
  <si>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</si>
  <si>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</si>
  <si>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</si>
  <si>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</si>
  <si>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</si>
  <si>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</si>
  <si>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</si>
  <si>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</si>
  <si>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</si>
  <si>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</si>
  <si>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</si>
  <si>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</si>
  <si>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</si>
  <si>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</si>
  <si>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</si>
  <si>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</si>
  <si>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</si>
  <si>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</si>
  <si>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</si>
  <si>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</si>
  <si>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</si>
  <si>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</si>
  <si>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</si>
  <si>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</si>
  <si>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</si>
  <si>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</si>
  <si>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</si>
  <si>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</si>
  <si>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</si>
  <si>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</si>
  <si>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</si>
  <si>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</si>
  <si>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</si>
  <si>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</si>
  <si>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</si>
  <si>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</si>
  <si>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</si>
  <si>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</si>
  <si>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</si>
  <si>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</si>
  <si>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</si>
  <si>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</si>
  <si>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</si>
  <si>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</si>
  <si>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</si>
  <si>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</si>
  <si>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</si>
  <si>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</si>
  <si>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</si>
  <si>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</si>
  <si>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</si>
  <si>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</si>
  <si>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</si>
  <si>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</si>
  <si>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</si>
  <si>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</si>
  <si>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</si>
  <si>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</si>
  <si>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</si>
  <si>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</si>
  <si>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</si>
  <si>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</si>
  <si>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</si>
  <si>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</si>
  <si>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</si>
  <si>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</si>
  <si>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</si>
  <si>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</si>
  <si>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</si>
  <si>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</si>
  <si>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</si>
  <si>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</si>
  <si>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</si>
  <si>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</si>
  <si>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</si>
  <si>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</si>
  <si>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</si>
  <si>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</si>
  <si>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</si>
  <si>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</si>
  <si>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</si>
  <si>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</si>
  <si>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</si>
  <si>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</si>
  <si>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</si>
  <si>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</si>
  <si>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</si>
  <si>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</si>
  <si>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</si>
  <si>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</si>
  <si>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</si>
  <si>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</si>
  <si>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</si>
  <si>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</si>
  <si>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</si>
  <si>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</si>
  <si>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</si>
  <si>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</si>
  <si>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</si>
  <si>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</si>
  <si>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</si>
  <si>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</si>
  <si>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</si>
  <si>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</si>
  <si>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</si>
  <si>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</si>
  <si>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</si>
  <si>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</si>
  <si>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</si>
  <si>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</si>
  <si>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</si>
  <si>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</si>
  <si>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</si>
  <si>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</si>
  <si>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</si>
  <si>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</si>
  <si>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</si>
  <si>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</si>
  <si>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</si>
  <si>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</si>
  <si>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</si>
  <si>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</si>
  <si>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</si>
  <si>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</si>
  <si>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</si>
  <si>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</si>
  <si>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</si>
  <si>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</si>
  <si>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</si>
  <si>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</si>
  <si>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</si>
  <si>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</si>
  <si>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</si>
  <si>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</si>
  <si>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</si>
  <si>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</si>
  <si>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</si>
  <si>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</si>
  <si>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</si>
  <si>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</si>
  <si>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</si>
  <si>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</si>
  <si>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</si>
  <si>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</si>
  <si>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</si>
  <si>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</si>
  <si>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</si>
  <si>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</si>
  <si>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</si>
  <si>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</si>
  <si>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</si>
  <si>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</si>
  <si>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</si>
  <si>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</si>
  <si>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</si>
  <si>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</si>
  <si>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</si>
  <si>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</si>
  <si>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</si>
  <si>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</si>
  <si>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</si>
  <si>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</si>
  <si>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</si>
  <si>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</si>
  <si>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</si>
  <si>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</si>
  <si>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</si>
  <si>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</si>
  <si>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</si>
  <si>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</si>
  <si>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</si>
  <si>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</si>
  <si>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</si>
  <si>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</si>
  <si>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</si>
  <si>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</si>
  <si>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</si>
  <si>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</si>
  <si>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</si>
  <si>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</si>
  <si>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</si>
  <si>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</si>
  <si>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</si>
  <si>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</si>
  <si>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</si>
  <si>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</si>
  <si>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</si>
  <si>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</si>
  <si>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</si>
  <si>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</si>
  <si>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</si>
  <si>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</si>
  <si>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</si>
  <si>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</si>
  <si>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</si>
  <si>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</si>
  <si>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</si>
  <si>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</si>
  <si>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</si>
  <si>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</si>
  <si>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</si>
  <si>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</si>
  <si>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</si>
  <si>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</si>
  <si>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</si>
  <si>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</si>
  <si>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</si>
  <si>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</si>
  <si>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</si>
  <si>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</si>
  <si>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</si>
  <si>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</si>
  <si>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</si>
  <si>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</si>
  <si>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</si>
  <si>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</si>
  <si>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</si>
  <si>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</si>
  <si>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</si>
  <si>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</si>
  <si>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</si>
  <si>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</si>
  <si>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</si>
  <si>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</si>
  <si>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</si>
  <si>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</si>
  <si>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</si>
  <si>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</si>
  <si>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</si>
  <si>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</si>
  <si>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</si>
  <si>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</si>
  <si>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</si>
  <si>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</si>
  <si>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</si>
  <si>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</si>
  <si>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</si>
  <si>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</si>
  <si>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</si>
  <si>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</si>
  <si>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</si>
  <si>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</si>
  <si>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</si>
  <si>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</si>
  <si>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</si>
  <si>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</si>
  <si>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</si>
  <si>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</si>
  <si>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</si>
  <si>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</si>
  <si>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</si>
  <si>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</si>
  <si>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</si>
  <si>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</si>
  <si>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</si>
  <si>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</si>
  <si>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</si>
  <si>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</si>
  <si>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</si>
  <si>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</si>
  <si>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</si>
  <si>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</si>
  <si>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</si>
  <si>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</si>
  <si>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</si>
  <si>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</si>
  <si>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</si>
  <si>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</si>
  <si>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</si>
  <si>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</si>
  <si>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</si>
  <si>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</si>
  <si>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</si>
  <si>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</si>
  <si>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</si>
  <si>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</si>
  <si>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</si>
  <si>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</si>
  <si>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</si>
  <si>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</si>
  <si>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</si>
  <si>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</si>
  <si>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</si>
  <si>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</si>
  <si>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</si>
  <si>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</si>
  <si>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</si>
  <si>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</si>
  <si>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</si>
  <si>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</si>
  <si>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</si>
  <si>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</si>
  <si>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</si>
  <si>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</si>
  <si>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</si>
  <si>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</si>
  <si>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</si>
  <si>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</si>
  <si>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</si>
  <si>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</si>
  <si>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</si>
  <si>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</si>
  <si>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</si>
  <si>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</si>
  <si>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</si>
  <si>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</si>
  <si>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</si>
  <si>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</si>
  <si>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</si>
  <si>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</si>
  <si>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</si>
  <si>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</si>
  <si>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</si>
  <si>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</si>
  <si>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</si>
  <si>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</si>
  <si>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</si>
  <si>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</si>
  <si>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</si>
  <si>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</si>
  <si>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</si>
  <si>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</si>
  <si>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</si>
  <si>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</si>
  <si>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</si>
  <si>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</si>
  <si>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</si>
  <si>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</si>
  <si>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</si>
  <si>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</si>
  <si>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</si>
  <si>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</si>
  <si>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</si>
  <si>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</si>
  <si>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</si>
  <si>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</si>
  <si>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</si>
  <si>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</si>
  <si>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</si>
  <si>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</si>
  <si>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</si>
  <si>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</si>
  <si>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</si>
  <si>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</si>
  <si>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</si>
  <si>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</si>
  <si>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</si>
  <si>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</si>
  <si>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</si>
  <si>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</si>
  <si>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</si>
  <si>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</si>
  <si>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</si>
  <si>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</si>
  <si>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</si>
  <si>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</si>
  <si>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</si>
  <si>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</si>
  <si>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</si>
  <si>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</si>
  <si>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</si>
  <si>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</si>
  <si>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</si>
  <si>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</si>
  <si>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</si>
  <si>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</si>
  <si>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</si>
  <si>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</si>
  <si>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</si>
  <si>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</si>
  <si>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</si>
  <si>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</si>
  <si>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</si>
  <si>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</si>
  <si>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</si>
  <si>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</si>
  <si>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</si>
  <si>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</si>
  <si>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</si>
  <si>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</si>
  <si>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</si>
  <si>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</si>
  <si>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</si>
  <si>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</si>
  <si>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</si>
  <si>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</si>
  <si>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</si>
  <si>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</si>
  <si>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</si>
  <si>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</si>
  <si>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</si>
  <si>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</si>
  <si>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</si>
  <si>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</si>
  <si>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</si>
  <si>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</si>
  <si>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</si>
  <si>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</si>
  <si>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</si>
  <si>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</si>
  <si>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</si>
  <si>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</si>
  <si>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</si>
  <si>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</si>
  <si>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</si>
  <si>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</si>
  <si>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</si>
  <si>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</si>
  <si>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</si>
  <si>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</si>
  <si>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</si>
  <si>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</si>
  <si>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</si>
  <si>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</si>
  <si>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</si>
  <si>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</si>
  <si>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</si>
  <si>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</si>
  <si>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</si>
  <si>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</si>
  <si>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</si>
  <si>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</si>
  <si>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</si>
  <si>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</si>
  <si>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</si>
  <si>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</si>
  <si>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</si>
  <si>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</si>
  <si>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</si>
  <si>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</si>
  <si>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</si>
  <si>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</si>
  <si>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</si>
  <si>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</si>
  <si>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</si>
  <si>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</si>
  <si>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</si>
  <si>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</si>
  <si>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</si>
  <si>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</si>
  <si>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</si>
  <si>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</si>
  <si>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</si>
  <si>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</si>
  <si>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</si>
  <si>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</si>
  <si>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</si>
  <si>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</si>
  <si>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</si>
  <si>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</si>
  <si>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</si>
  <si>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</si>
  <si>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</si>
  <si>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</si>
  <si>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</si>
  <si>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</si>
  <si>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</si>
  <si>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</si>
  <si>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</si>
  <si>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</si>
  <si>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</si>
  <si>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</si>
  <si>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</si>
  <si>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</si>
  <si>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</si>
  <si>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</si>
  <si>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</si>
  <si>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</si>
  <si>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</si>
  <si>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</si>
  <si>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</si>
  <si>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</si>
  <si>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</si>
  <si>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</si>
  <si>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</si>
  <si>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</si>
  <si>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</si>
  <si>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</si>
  <si>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</si>
  <si>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</si>
  <si>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</si>
  <si>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</si>
  <si>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</si>
  <si>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</si>
  <si>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</si>
  <si>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</si>
  <si>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</si>
  <si>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</si>
  <si>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</si>
  <si>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</si>
  <si>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</si>
  <si>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</si>
  <si>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</si>
  <si>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</si>
  <si>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</si>
  <si>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</si>
  <si>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</si>
  <si>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</si>
  <si>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</si>
  <si>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</si>
  <si>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</si>
  <si>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</si>
  <si>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</si>
  <si>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</si>
  <si>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</si>
  <si>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</si>
  <si>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</si>
  <si>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</si>
  <si>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</si>
  <si>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</si>
  <si>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</si>
  <si>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</si>
  <si>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</si>
  <si>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</si>
  <si>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</si>
  <si>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</si>
  <si>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</si>
  <si>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</si>
  <si>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</si>
  <si>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</si>
  <si>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</si>
  <si>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</si>
  <si>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</si>
  <si>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</si>
  <si>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</si>
  <si>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</si>
  <si>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</si>
  <si>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</si>
  <si>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</si>
  <si>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</si>
  <si>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</si>
  <si>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</si>
  <si>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</si>
  <si>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</si>
  <si>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</si>
  <si>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</si>
  <si>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</si>
  <si>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</si>
  <si>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</si>
  <si>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</si>
  <si>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</si>
  <si>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</si>
  <si>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</si>
  <si>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</si>
  <si>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</si>
  <si>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</si>
  <si>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</si>
  <si>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</si>
  <si>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</si>
  <si>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</si>
  <si>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</si>
  <si>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</si>
  <si>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</si>
  <si>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</si>
  <si>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</si>
  <si>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</si>
  <si>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</si>
  <si>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</si>
  <si>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</si>
  <si>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</si>
  <si>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</si>
  <si>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</si>
  <si>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</si>
  <si>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</si>
  <si>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</si>
  <si>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</si>
  <si>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</si>
  <si>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</si>
  <si>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</si>
  <si>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</si>
  <si>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</si>
  <si>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</si>
  <si>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</si>
  <si>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</si>
  <si>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</si>
  <si>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</si>
  <si>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</si>
  <si>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</si>
  <si>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</si>
  <si>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</si>
  <si>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</si>
  <si>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</si>
  <si>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</si>
  <si>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</si>
  <si>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</si>
  <si>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</si>
  <si>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</si>
  <si>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</si>
  <si>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</si>
  <si>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</si>
  <si>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</si>
  <si>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</si>
  <si>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</si>
  <si>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</si>
  <si>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</si>
  <si>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</si>
  <si>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</si>
  <si>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</si>
  <si>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</si>
  <si>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</si>
  <si>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</si>
  <si>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</si>
  <si>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</si>
  <si>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</si>
  <si>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</si>
  <si>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</si>
  <si>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</si>
  <si>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</si>
  <si>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</si>
  <si>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</si>
  <si>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</si>
  <si>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</si>
  <si>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</si>
  <si>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</si>
  <si>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</si>
  <si>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</si>
  <si>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</si>
  <si>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</si>
  <si>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</si>
  <si>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</si>
  <si>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</si>
  <si>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</si>
  <si>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</si>
  <si>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</si>
  <si>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</si>
  <si>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</si>
  <si>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</si>
  <si>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</si>
  <si>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</si>
  <si>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</si>
  <si>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</si>
  <si>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</si>
  <si>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</si>
  <si>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</si>
  <si>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</si>
  <si>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</si>
  <si>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</si>
  <si>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</si>
  <si>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</si>
  <si>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</si>
  <si>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</si>
  <si>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</si>
  <si>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</si>
  <si>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</si>
  <si>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</si>
  <si>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</si>
  <si>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</si>
  <si>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</si>
  <si>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</si>
  <si>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</si>
  <si>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</si>
  <si>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</si>
  <si>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</si>
  <si>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</si>
  <si>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</si>
  <si>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</si>
  <si>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</si>
  <si>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</si>
  <si>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</si>
  <si>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</si>
  <si>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</si>
  <si>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</si>
  <si>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</si>
  <si>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</si>
  <si>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</si>
  <si>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</si>
  <si>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</si>
  <si>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</si>
  <si>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</si>
  <si>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</si>
  <si>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</si>
  <si>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</si>
  <si>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</si>
  <si>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</si>
  <si>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</si>
  <si>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</si>
  <si>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</si>
  <si>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</si>
  <si>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</si>
  <si>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</si>
  <si>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</si>
  <si>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</si>
  <si>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</si>
  <si>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</si>
  <si>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</si>
  <si>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</si>
  <si>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</si>
  <si>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</si>
  <si>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</si>
  <si>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</si>
  <si>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</si>
  <si>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</si>
  <si>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</si>
  <si>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</si>
  <si>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</si>
  <si>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</si>
  <si>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</si>
  <si>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</si>
  <si>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</si>
  <si>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</si>
  <si>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</si>
  <si>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</si>
  <si>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</si>
  <si>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</si>
  <si>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</si>
  <si>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</si>
  <si>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</si>
  <si>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</si>
  <si>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</si>
  <si>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</si>
  <si>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</si>
  <si>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</si>
  <si>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</si>
  <si>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</si>
  <si>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</si>
  <si>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</si>
  <si>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</si>
  <si>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</si>
  <si>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</si>
  <si>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</si>
  <si>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</si>
  <si>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</si>
  <si>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</si>
  <si>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</si>
  <si>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</si>
  <si>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</si>
  <si>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</si>
  <si>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</si>
  <si>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</si>
  <si>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</si>
  <si>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</si>
  <si>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</si>
  <si>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</si>
  <si>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</si>
  <si>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</si>
  <si>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</si>
  <si>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</si>
  <si>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</si>
  <si>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</si>
  <si>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</si>
  <si>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</si>
  <si>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</si>
  <si>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</si>
  <si>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</si>
  <si>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</si>
  <si>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</si>
  <si>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</si>
  <si>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</si>
  <si>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</si>
  <si>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</si>
  <si>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</si>
  <si>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</si>
  <si>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</si>
  <si>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</si>
  <si>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</si>
  <si>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</si>
  <si>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</si>
  <si>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</si>
  <si>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</si>
  <si>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</si>
  <si>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</si>
  <si>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</si>
  <si>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</si>
  <si>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</si>
  <si>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</si>
  <si>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</si>
  <si>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</si>
  <si>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</si>
  <si>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</si>
  <si>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</si>
  <si>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</si>
  <si>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</si>
  <si>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</si>
  <si>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</si>
  <si>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</si>
  <si>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</si>
  <si>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</si>
  <si>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</si>
  <si>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</si>
  <si>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</si>
  <si>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</si>
  <si>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</si>
  <si>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</si>
  <si>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</si>
  <si>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</si>
  <si>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</si>
  <si>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</si>
  <si>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</si>
  <si>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</si>
  <si>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</si>
  <si>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</si>
  <si>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</si>
  <si>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</si>
  <si>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</si>
  <si>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</si>
  <si>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</si>
  <si>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</si>
  <si>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</si>
  <si>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</si>
  <si>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</si>
  <si>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</si>
  <si>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</si>
  <si>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</si>
  <si>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</si>
  <si>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</si>
  <si>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</si>
  <si>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</si>
  <si>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</si>
  <si>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</si>
  <si>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</si>
  <si>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</si>
  <si>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</si>
  <si>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</si>
  <si>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</si>
  <si>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</si>
  <si>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</si>
  <si>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</si>
  <si>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</si>
  <si>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</si>
  <si>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</si>
  <si>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</si>
  <si>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</si>
  <si>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</si>
  <si>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</si>
  <si>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</si>
  <si>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</si>
  <si>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</si>
  <si>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</si>
  <si>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</si>
  <si>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</si>
  <si>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</si>
  <si>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</si>
  <si>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</si>
  <si>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</si>
  <si>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</si>
  <si>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</si>
  <si>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</si>
  <si>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</si>
  <si>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</si>
  <si>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</si>
  <si>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</si>
  <si>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</si>
  <si>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</si>
  <si>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</si>
  <si>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</si>
  <si>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</si>
  <si>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</si>
  <si>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</si>
  <si>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</si>
  <si>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</si>
  <si>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</si>
  <si>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</si>
  <si>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</si>
  <si>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</si>
  <si>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</si>
  <si>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</si>
  <si>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</si>
  <si>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</si>
  <si>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</si>
  <si>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</si>
  <si>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</si>
  <si>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</si>
  <si>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</si>
  <si>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</si>
  <si>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</si>
  <si>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</si>
  <si>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</si>
  <si>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</si>
  <si>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</si>
  <si>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</si>
  <si>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</si>
  <si>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</si>
  <si>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</si>
  <si>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</si>
  <si>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</si>
  <si>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</si>
  <si>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</si>
  <si>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</si>
  <si>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</si>
  <si>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</si>
  <si>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</si>
  <si>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</si>
  <si>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</si>
  <si>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</si>
  <si>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</si>
  <si>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</si>
  <si>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</si>
  <si>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</si>
  <si>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</si>
  <si>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</si>
  <si>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</si>
  <si>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</si>
  <si>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</si>
  <si>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</si>
  <si>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</si>
  <si>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</si>
  <si>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</si>
  <si>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</si>
  <si>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</si>
  <si>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</si>
  <si>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</si>
  <si>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</si>
  <si>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</si>
  <si>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</si>
  <si>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</si>
  <si>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</si>
  <si>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</si>
  <si>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</si>
  <si>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</si>
  <si>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</si>
  <si>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</si>
  <si>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</si>
  <si>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</si>
  <si>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</si>
  <si>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</si>
  <si>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</si>
  <si>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</si>
  <si>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</si>
  <si>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</si>
  <si>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</si>
  <si>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</si>
  <si>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</si>
  <si>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</si>
  <si>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</si>
  <si>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</si>
  <si>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</si>
  <si>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</si>
  <si>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</si>
  <si>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</si>
  <si>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</si>
  <si>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</si>
  <si>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</si>
  <si>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</si>
  <si>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</si>
  <si>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</si>
  <si>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</si>
  <si>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</si>
  <si>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</si>
  <si>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</si>
  <si>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</si>
  <si>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</si>
  <si>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</si>
  <si>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</si>
  <si>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</si>
  <si>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</si>
  <si>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</si>
  <si>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</si>
  <si>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</si>
  <si>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</si>
  <si>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</si>
  <si>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</si>
  <si>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</si>
  <si>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</si>
  <si>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</si>
  <si>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</si>
  <si>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</si>
  <si>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</si>
  <si>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</si>
  <si>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</si>
  <si>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</si>
  <si>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</si>
  <si>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</si>
  <si>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</si>
  <si>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</si>
  <si>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</si>
  <si>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</si>
  <si>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</si>
  <si>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</si>
  <si>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</si>
  <si>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</si>
  <si>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</si>
  <si>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</si>
  <si>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</si>
  <si>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</si>
  <si>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</si>
  <si>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</si>
  <si>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</si>
  <si>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</si>
  <si>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</si>
  <si>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</si>
  <si>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</si>
  <si>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</si>
  <si>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</si>
  <si>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</si>
  <si>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</si>
  <si>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</si>
  <si>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</si>
  <si>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</si>
  <si>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</si>
  <si>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</si>
  <si>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</si>
  <si>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</si>
  <si>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</si>
  <si>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</si>
  <si>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</si>
  <si>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</si>
  <si>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</si>
  <si>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</si>
  <si>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</si>
  <si>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</si>
  <si>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</si>
  <si>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</si>
  <si>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</si>
  <si>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</si>
  <si>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</si>
  <si>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</si>
  <si>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</si>
  <si>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</si>
  <si>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</si>
  <si>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</si>
  <si>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</si>
  <si>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</si>
  <si>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</si>
  <si>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</si>
  <si>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</si>
  <si>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</si>
  <si>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</si>
  <si>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</si>
  <si>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</si>
  <si>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</si>
  <si>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</si>
  <si>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</si>
  <si>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</si>
  <si>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</si>
  <si>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</si>
  <si>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</si>
  <si>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</si>
  <si>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</si>
  <si>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</si>
  <si>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</si>
  <si>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</si>
  <si>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</si>
  <si>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</si>
  <si>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</si>
  <si>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</si>
  <si>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</si>
  <si>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</si>
  <si>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</si>
  <si>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</si>
  <si>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</si>
  <si>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</si>
  <si>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</si>
  <si>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</si>
  <si>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</si>
  <si>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</si>
  <si>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</si>
  <si>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</si>
  <si>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</si>
  <si>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</si>
  <si>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</si>
  <si>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</si>
  <si>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</si>
  <si>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</si>
  <si>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</si>
  <si>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</si>
  <si>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</si>
  <si>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</si>
  <si>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</si>
  <si>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</si>
  <si>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</si>
  <si>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</si>
  <si>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</si>
  <si>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</si>
  <si>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</si>
  <si>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</si>
  <si>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</si>
  <si>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</si>
  <si>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</si>
  <si>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</si>
  <si>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</si>
  <si>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</si>
  <si>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</si>
  <si>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</si>
  <si>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</si>
  <si>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</si>
  <si>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</si>
  <si>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</si>
  <si>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</si>
  <si>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</si>
  <si>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</si>
  <si>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</si>
  <si>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</si>
  <si>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</si>
  <si>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</si>
  <si>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</si>
  <si>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</si>
  <si>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</si>
  <si>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</si>
  <si>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</si>
  <si>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</si>
  <si>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</si>
  <si>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</si>
  <si>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</si>
  <si>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</si>
  <si>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</si>
  <si>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</si>
  <si>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</si>
  <si>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</si>
  <si>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</si>
  <si>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</si>
  <si>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</si>
  <si>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</si>
  <si>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</si>
  <si>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</si>
  <si>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</si>
  <si>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</si>
  <si>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</si>
  <si>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</si>
  <si>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</si>
  <si>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</si>
  <si>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</si>
  <si>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</si>
  <si>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</si>
  <si>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</si>
  <si>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</si>
  <si>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</si>
  <si>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</si>
  <si>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</si>
  <si>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</si>
  <si>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</si>
  <si>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</si>
  <si>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</si>
  <si>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</si>
  <si>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</si>
  <si>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</si>
  <si>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</si>
  <si>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</si>
  <si>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</si>
  <si>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</si>
  <si>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</si>
  <si>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</si>
  <si>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</si>
  <si>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</si>
  <si>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</si>
  <si>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</si>
  <si>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</si>
  <si>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</si>
  <si>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</si>
  <si>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</si>
  <si>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</si>
  <si>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</si>
  <si>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</si>
  <si>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</si>
  <si>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</si>
  <si>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</si>
  <si>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</si>
  <si>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</si>
  <si>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</si>
  <si>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</si>
  <si>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</si>
  <si>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</si>
  <si>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</si>
  <si>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</si>
  <si>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</si>
  <si>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</si>
  <si>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</si>
  <si>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</si>
  <si>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</si>
  <si>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</si>
  <si>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</si>
  <si>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</si>
  <si>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</si>
  <si>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</si>
  <si>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</si>
  <si>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</si>
  <si>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</si>
  <si>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</si>
  <si>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</si>
  <si>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</si>
  <si>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</si>
  <si>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</si>
  <si>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</si>
  <si>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</si>
  <si>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</si>
  <si>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</si>
  <si>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</si>
  <si>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</si>
  <si>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</si>
  <si>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</si>
  <si>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</si>
  <si>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</si>
  <si>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</si>
  <si>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</si>
  <si>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</si>
  <si>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</si>
  <si>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</si>
  <si>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</si>
  <si>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</si>
  <si>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</si>
  <si>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</si>
  <si>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</si>
  <si>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</si>
  <si>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</si>
  <si>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</si>
  <si>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</si>
  <si>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</si>
  <si>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</si>
  <si>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</si>
  <si>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</si>
  <si>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</si>
  <si>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</si>
  <si>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</si>
  <si>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</si>
  <si>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</si>
  <si>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</si>
  <si>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</si>
  <si>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</si>
  <si>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</si>
  <si>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</si>
  <si>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</si>
  <si>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</si>
  <si>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</si>
  <si>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</si>
  <si>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</si>
  <si>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</si>
  <si>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</si>
  <si>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</si>
  <si>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</si>
  <si>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</si>
  <si>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</si>
  <si>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</si>
  <si>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</si>
  <si>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</si>
  <si>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</si>
  <si>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</si>
  <si>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</si>
  <si>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</si>
  <si>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</si>
  <si>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</si>
  <si>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</si>
  <si>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</si>
  <si>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</si>
  <si>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</si>
  <si>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</si>
  <si>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</si>
  <si>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</si>
  <si>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</si>
  <si>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</si>
  <si>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</si>
  <si>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</si>
  <si>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</si>
  <si>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</si>
  <si>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</si>
  <si>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</si>
  <si>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</si>
  <si>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</si>
  <si>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</si>
  <si>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</si>
  <si>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</si>
  <si>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</si>
  <si>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</si>
  <si>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</si>
  <si>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</si>
  <si>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</si>
  <si>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</si>
  <si>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</si>
  <si>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</si>
  <si>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</si>
  <si>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</si>
  <si>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</si>
  <si>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</si>
  <si>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</si>
  <si>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</si>
  <si>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</si>
  <si>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</si>
  <si>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</si>
  <si>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</si>
  <si>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</si>
  <si>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</si>
  <si>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</si>
  <si>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</si>
  <si>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</si>
  <si>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</si>
  <si>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</si>
  <si>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</si>
  <si>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</si>
  <si>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</si>
  <si>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</si>
  <si>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</si>
  <si>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</si>
  <si>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</si>
  <si>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</si>
  <si>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</si>
  <si>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</si>
  <si>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</si>
  <si>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</si>
  <si>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</si>
  <si>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</si>
  <si>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</si>
  <si>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</si>
  <si>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</si>
  <si>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</si>
  <si>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</si>
  <si>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</si>
  <si>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</si>
  <si>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</si>
  <si>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</si>
  <si>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</si>
  <si>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</si>
  <si>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</si>
  <si>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</si>
  <si>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</si>
  <si>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</si>
  <si>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</si>
  <si>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</si>
  <si>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</si>
  <si>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</si>
  <si>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</si>
  <si>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</si>
  <si>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</si>
  <si>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</si>
  <si>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</si>
  <si>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</si>
  <si>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</si>
  <si>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</si>
  <si>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</si>
  <si>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</si>
  <si>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</si>
  <si>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</si>
  <si>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</si>
  <si>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</si>
  <si>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</si>
  <si>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</si>
  <si>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</si>
  <si>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</si>
  <si>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</si>
  <si>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</si>
  <si>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</si>
  <si>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</si>
  <si>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</si>
  <si>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</si>
  <si>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</si>
  <si>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</si>
  <si>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</si>
  <si>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</si>
  <si>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</si>
  <si>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</si>
  <si>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</si>
  <si>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</si>
  <si>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</si>
  <si>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</si>
  <si>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</si>
  <si>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</si>
  <si>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</si>
  <si>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</si>
  <si>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</si>
  <si>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</si>
  <si>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</si>
  <si>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</si>
  <si>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</si>
  <si>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</si>
  <si>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</si>
  <si>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</si>
  <si>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</si>
  <si>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</si>
  <si>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</si>
  <si>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</si>
  <si>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</si>
  <si>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</si>
  <si>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</si>
  <si>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</si>
  <si>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</si>
  <si>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</si>
  <si>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</si>
  <si>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</si>
  <si>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</si>
  <si>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</si>
  <si>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</si>
  <si>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</si>
  <si>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</si>
  <si>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</si>
  <si>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</si>
  <si>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</si>
  <si>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</si>
  <si>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</si>
  <si>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</si>
  <si>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</si>
  <si>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</si>
  <si>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</si>
  <si>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</si>
  <si>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</si>
  <si>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</si>
  <si>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</si>
  <si>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</si>
  <si>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</si>
  <si>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</si>
  <si>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</si>
  <si>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</si>
  <si>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</si>
  <si>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</si>
  <si>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</si>
  <si>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</si>
  <si>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</si>
  <si>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</si>
  <si>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</si>
  <si>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</si>
  <si>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</si>
  <si>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</si>
  <si>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</si>
  <si>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</si>
  <si>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</si>
  <si>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</si>
  <si>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</si>
  <si>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</si>
  <si>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</si>
  <si>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</si>
  <si>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</si>
  <si>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</si>
  <si>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</si>
  <si>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</si>
  <si>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</si>
  <si>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</si>
  <si>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</si>
  <si>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</si>
  <si>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</si>
  <si>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</si>
  <si>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</si>
  <si>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</si>
  <si>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</si>
  <si>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</si>
  <si>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</si>
  <si>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</si>
  <si>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</si>
  <si>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</si>
  <si>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</si>
  <si>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</si>
  <si>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</si>
  <si>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</si>
  <si>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</si>
  <si>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</si>
  <si>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</si>
  <si>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</si>
  <si>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</si>
  <si>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</si>
  <si>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</si>
  <si>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</si>
  <si>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</si>
  <si>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</si>
  <si>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</si>
  <si>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</si>
  <si>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</si>
  <si>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</si>
  <si>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</si>
  <si>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</si>
  <si>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</si>
  <si>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</si>
  <si>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</si>
  <si>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</si>
  <si>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</si>
  <si>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</si>
  <si>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</si>
  <si>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</si>
  <si>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</si>
  <si>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</si>
  <si>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</si>
  <si>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</si>
  <si>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</si>
  <si>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</si>
  <si>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</si>
  <si>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</si>
  <si>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</si>
  <si>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</si>
  <si>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</si>
  <si>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</si>
  <si>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</si>
  <si>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</si>
  <si>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</si>
  <si>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</si>
  <si>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</si>
  <si>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</si>
  <si>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</si>
  <si>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</si>
  <si>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</si>
  <si>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</si>
  <si>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</si>
  <si>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</si>
  <si>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</si>
  <si>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</si>
  <si>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</si>
  <si>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</si>
  <si>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</si>
  <si>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</si>
  <si>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</si>
  <si>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</si>
  <si>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</si>
  <si>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</si>
  <si>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</si>
  <si>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</si>
  <si>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</si>
  <si>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</si>
  <si>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</si>
  <si>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</si>
  <si>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</si>
  <si>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</si>
  <si>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</si>
  <si>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</si>
  <si>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</si>
  <si>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</si>
  <si>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</si>
  <si>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</si>
  <si>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</si>
  <si>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</si>
  <si>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</si>
  <si>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</si>
  <si>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</si>
  <si>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</si>
  <si>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</si>
  <si>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</si>
  <si>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</si>
  <si>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</si>
  <si>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</si>
  <si>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</si>
  <si>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</si>
  <si>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</si>
  <si>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</si>
  <si>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</si>
  <si>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</si>
  <si>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</si>
  <si>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</si>
  <si>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</si>
  <si>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</si>
  <si>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</si>
  <si>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</si>
  <si>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</si>
  <si>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</si>
  <si>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</si>
  <si>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</si>
  <si>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</si>
  <si>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</si>
  <si>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</si>
  <si>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</si>
  <si>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</si>
  <si>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</si>
  <si>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</si>
  <si>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</si>
  <si>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</si>
  <si>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</si>
  <si>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</si>
  <si>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</si>
  <si>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</si>
  <si>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</si>
  <si>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</si>
  <si>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</si>
  <si>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</si>
  <si>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</si>
  <si>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</si>
  <si>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</si>
  <si>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</si>
  <si>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</si>
  <si>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</si>
  <si>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</si>
  <si>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</si>
  <si>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</si>
  <si>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</si>
  <si>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</si>
  <si>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</si>
  <si>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</si>
  <si>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</si>
  <si>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</si>
  <si>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</si>
  <si>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</si>
  <si>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</si>
  <si>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</si>
  <si>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</si>
  <si>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</si>
  <si>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</si>
  <si>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</si>
  <si>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</si>
  <si>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</si>
  <si>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</si>
  <si>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</si>
  <si>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</si>
  <si>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</si>
  <si>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</si>
  <si>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</si>
  <si>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</si>
  <si>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</si>
  <si>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</si>
  <si>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</si>
  <si>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</si>
  <si>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</si>
  <si>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</si>
  <si>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</si>
  <si>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</si>
  <si>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</si>
  <si>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</si>
  <si>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</si>
  <si>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</si>
  <si>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</si>
  <si>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</si>
  <si>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</si>
  <si>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</si>
  <si>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</si>
  <si>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</si>
  <si>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</si>
  <si>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</si>
  <si>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</si>
  <si>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</si>
  <si>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</si>
  <si>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</si>
  <si>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</si>
  <si>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</si>
  <si>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</si>
  <si>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</si>
  <si>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</si>
  <si>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</si>
  <si>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</si>
  <si>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</si>
  <si>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</si>
  <si>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</si>
  <si>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</si>
  <si>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</si>
  <si>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</si>
  <si>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</si>
  <si>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</si>
  <si>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</si>
  <si>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</si>
  <si>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</si>
  <si>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</si>
  <si>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</si>
  <si>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</si>
  <si>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</si>
  <si>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</si>
  <si>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</si>
  <si>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</si>
  <si>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</si>
  <si>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</si>
  <si>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</si>
  <si>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</si>
  <si>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</si>
  <si>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</si>
  <si>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</si>
  <si>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</si>
  <si>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</si>
  <si>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</si>
  <si>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</si>
  <si>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</si>
  <si>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</si>
  <si>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</si>
  <si>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</si>
  <si>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</si>
  <si>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</si>
  <si>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</si>
  <si>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</si>
  <si>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</si>
  <si>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</si>
  <si>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</si>
  <si>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</si>
  <si>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</si>
  <si>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</si>
  <si>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</si>
  <si>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</si>
  <si>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</si>
  <si>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</si>
  <si>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</si>
  <si>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</si>
  <si>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</si>
  <si>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</si>
  <si>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</si>
  <si>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</si>
  <si>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</si>
  <si>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</si>
  <si>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</si>
  <si>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</si>
  <si>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</si>
  <si>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</si>
  <si>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</si>
  <si>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</si>
  <si>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</si>
  <si>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</si>
  <si>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</si>
  <si>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</si>
  <si>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</si>
  <si>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</si>
  <si>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</si>
  <si>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</si>
  <si>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</si>
  <si>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</si>
  <si>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</si>
  <si>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</si>
  <si>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</si>
  <si>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</si>
  <si>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</si>
  <si>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</si>
  <si>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</si>
  <si>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</si>
  <si>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</si>
  <si>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</si>
  <si>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</si>
  <si>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</si>
  <si>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</si>
  <si>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</si>
  <si>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</si>
  <si>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</si>
  <si>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</si>
  <si>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</si>
  <si>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</si>
  <si>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</si>
  <si>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</si>
  <si>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</si>
  <si>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</si>
  <si>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</si>
  <si>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</si>
  <si>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</si>
  <si>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</si>
  <si>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</si>
  <si>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</si>
  <si>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</si>
  <si>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</si>
  <si>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</si>
  <si>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</si>
  <si>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</si>
  <si>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</si>
  <si>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</si>
  <si>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</si>
  <si>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</si>
  <si>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</si>
  <si>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</si>
  <si>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</si>
  <si>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</si>
  <si>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</si>
  <si>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</si>
  <si>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</si>
  <si>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</si>
  <si>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</si>
  <si>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</si>
  <si>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</si>
  <si>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</si>
  <si>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</si>
  <si>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</si>
  <si>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</si>
  <si>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</si>
  <si>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</si>
  <si>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</si>
  <si>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</si>
  <si>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</si>
  <si>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</si>
  <si>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</si>
  <si>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</si>
  <si>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</si>
  <si>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</si>
  <si>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</si>
  <si>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</si>
  <si>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</si>
  <si>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</si>
  <si>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</si>
  <si>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</si>
  <si>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</si>
  <si>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</si>
  <si>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</si>
  <si>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</si>
  <si>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</si>
  <si>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</si>
  <si>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</si>
  <si>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</si>
  <si>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</si>
  <si>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</si>
  <si>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</si>
  <si>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</si>
  <si>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</si>
  <si>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</si>
  <si>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</si>
  <si>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</si>
  <si>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</si>
  <si>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</si>
  <si>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</si>
  <si>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</si>
  <si>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</si>
  <si>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</si>
  <si>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</si>
  <si>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</si>
  <si>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</si>
  <si>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</si>
  <si>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</si>
  <si>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</si>
  <si>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</si>
  <si>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</si>
  <si>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</si>
  <si>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</si>
  <si>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</si>
  <si>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</si>
  <si>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</si>
  <si>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</si>
  <si>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</si>
  <si>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</si>
  <si>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</si>
  <si>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</si>
  <si>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</si>
  <si>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</si>
  <si>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</si>
  <si>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</si>
  <si>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</si>
  <si>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</si>
  <si>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</si>
  <si>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</si>
  <si>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</si>
  <si>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</si>
  <si>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</si>
  <si>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</si>
  <si>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</si>
  <si>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</si>
  <si>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</si>
  <si>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</si>
  <si>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</si>
  <si>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</si>
  <si>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</si>
  <si>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</si>
  <si>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</si>
  <si>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</si>
  <si>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</si>
  <si>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</si>
  <si>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</si>
  <si>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</si>
  <si>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</si>
  <si>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</si>
  <si>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</si>
  <si>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</si>
  <si>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</si>
  <si>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</si>
  <si>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</si>
  <si>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</si>
  <si>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</si>
  <si>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</si>
  <si>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</si>
  <si>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</si>
  <si>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</si>
  <si>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</si>
  <si>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</si>
  <si>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</si>
  <si>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</si>
  <si>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</si>
  <si>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</si>
  <si>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</si>
  <si>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</si>
  <si>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</si>
  <si>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</si>
  <si>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</si>
  <si>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</si>
  <si>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</si>
  <si>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</si>
  <si>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</si>
  <si>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</si>
  <si>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</si>
  <si>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</si>
  <si>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</si>
  <si>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</si>
  <si>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</si>
  <si>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</si>
  <si>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</si>
  <si>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</si>
  <si>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</si>
  <si>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</si>
  <si>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</si>
  <si>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</si>
  <si>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</si>
  <si>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</si>
  <si>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</si>
  <si>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</si>
  <si>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</si>
  <si>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</si>
  <si>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</si>
  <si>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</si>
  <si>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</si>
  <si>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</si>
  <si>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</si>
  <si>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</si>
  <si>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</si>
  <si>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</si>
  <si>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</si>
  <si>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</si>
  <si>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</si>
  <si>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</si>
  <si>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</si>
  <si>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</si>
  <si>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</si>
  <si>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</si>
  <si>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</si>
  <si>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</si>
  <si>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</si>
  <si>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</si>
  <si>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</si>
  <si>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</si>
  <si>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</si>
  <si>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</si>
  <si>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</si>
  <si>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</si>
  <si>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</si>
  <si>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</si>
  <si>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</si>
  <si>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</si>
  <si>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</si>
  <si>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</si>
  <si>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</si>
  <si>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</si>
  <si>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</si>
  <si>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</si>
  <si>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</si>
  <si>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</si>
  <si>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</si>
  <si>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</si>
  <si>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</si>
  <si>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</si>
  <si>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</si>
  <si>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</si>
  <si>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</si>
  <si>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</si>
  <si>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</si>
  <si>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</si>
  <si>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</si>
  <si>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</si>
  <si>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</si>
  <si>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</si>
  <si>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</si>
  <si>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</si>
  <si>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</si>
  <si>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</si>
  <si>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</si>
  <si>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</si>
  <si>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</si>
  <si>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</si>
  <si>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</si>
  <si>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</si>
  <si>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</si>
  <si>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</si>
  <si>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</si>
  <si>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</si>
  <si>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</si>
  <si>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</si>
  <si>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</si>
  <si>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</si>
  <si>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</si>
  <si>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</si>
  <si>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</si>
  <si>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</si>
  <si>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</si>
  <si>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</si>
  <si>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</si>
  <si>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</si>
  <si>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</si>
  <si>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</si>
  <si>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</si>
  <si>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</si>
  <si>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</si>
  <si>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</si>
  <si>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</si>
  <si>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</si>
  <si>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</si>
  <si>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</si>
  <si>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</si>
  <si>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</si>
  <si>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</si>
  <si>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</si>
  <si>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</si>
  <si>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</si>
  <si>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</si>
  <si>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</si>
  <si>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</si>
  <si>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</si>
  <si>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</si>
  <si>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</si>
  <si>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</si>
  <si>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</si>
  <si>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</si>
  <si>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</si>
  <si>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</si>
  <si>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</si>
  <si>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</si>
  <si>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</si>
  <si>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</si>
  <si>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</si>
  <si>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</si>
  <si>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</si>
  <si>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</si>
  <si>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</si>
  <si>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</si>
  <si>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</si>
  <si>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</si>
  <si>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</si>
  <si>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</si>
  <si>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</si>
  <si>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</si>
  <si>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</si>
  <si>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</si>
  <si>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</si>
  <si>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</si>
  <si>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</si>
  <si>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</si>
  <si>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</si>
  <si>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</si>
  <si>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</si>
  <si>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</si>
  <si>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</si>
  <si>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</si>
  <si>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</si>
  <si>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</si>
  <si>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</si>
  <si>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</si>
  <si>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</si>
  <si>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</si>
  <si>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</si>
  <si>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</si>
  <si>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</si>
  <si>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</si>
  <si>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</si>
  <si>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</si>
  <si>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</si>
  <si>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</si>
  <si>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</si>
  <si>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</si>
  <si>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</si>
  <si>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</si>
  <si>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</si>
  <si>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</si>
  <si>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</si>
  <si>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</si>
  <si>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</si>
  <si>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</si>
  <si>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</si>
  <si>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</si>
  <si>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</si>
  <si>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</si>
  <si>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</si>
  <si>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</si>
  <si>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</si>
  <si>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</si>
  <si>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</si>
  <si>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</si>
  <si>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</si>
  <si>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</si>
  <si>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</si>
  <si>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</si>
  <si>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</si>
  <si>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</si>
  <si>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</si>
  <si>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</si>
  <si>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</si>
  <si>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</si>
  <si>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</si>
  <si>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</si>
  <si>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</si>
  <si>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</si>
  <si>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</si>
  <si>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</si>
  <si>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</si>
  <si>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</si>
  <si>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</si>
  <si>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</si>
  <si>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</si>
  <si>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</si>
  <si>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</si>
  <si>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</si>
  <si>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</si>
  <si>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</si>
  <si>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</si>
  <si>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</si>
  <si>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</si>
  <si>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</si>
  <si>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</si>
  <si>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</si>
  <si>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</si>
  <si>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</si>
  <si>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</si>
  <si>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</si>
  <si>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</si>
  <si>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</si>
  <si>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</si>
  <si>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</si>
  <si>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</si>
  <si>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</si>
  <si>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</si>
  <si>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</si>
  <si>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</si>
  <si>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</si>
  <si>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</si>
  <si>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</si>
  <si>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</si>
  <si>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</si>
  <si>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</si>
  <si>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</si>
  <si>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</si>
  <si>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</si>
  <si>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</si>
  <si>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</si>
  <si>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</si>
  <si>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</si>
  <si>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</si>
  <si>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</si>
  <si>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</si>
  <si>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</si>
  <si>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</si>
  <si>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</si>
  <si>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</si>
  <si>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</si>
  <si>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</si>
  <si>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</si>
  <si>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</si>
  <si>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</si>
  <si>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</si>
  <si>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</si>
  <si>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</si>
  <si>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</si>
  <si>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</si>
  <si>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</si>
  <si>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</si>
  <si>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</si>
  <si>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</si>
  <si>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</si>
  <si>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</si>
  <si>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</si>
  <si>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</si>
  <si>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</si>
  <si>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</si>
  <si>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</si>
  <si>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</si>
  <si>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</si>
  <si>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</si>
  <si>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</si>
  <si>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</si>
  <si>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</si>
  <si>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</si>
  <si>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</si>
  <si>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</si>
  <si>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</si>
  <si>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</si>
  <si>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</si>
  <si>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</si>
  <si>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</si>
  <si>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</si>
  <si>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</si>
  <si>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</si>
  <si>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</si>
  <si>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</si>
  <si>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</si>
  <si>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</si>
  <si>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</si>
  <si>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</si>
  <si>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</si>
  <si>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</si>
  <si>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</si>
  <si>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</si>
  <si>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</si>
  <si>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</si>
  <si>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</si>
  <si>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</si>
  <si>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</si>
  <si>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</si>
  <si>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</si>
  <si>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</si>
  <si>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</si>
  <si>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</si>
  <si>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</si>
  <si>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</si>
  <si>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</si>
  <si>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</si>
  <si>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</si>
  <si>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</si>
  <si>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</si>
  <si>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</si>
  <si>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</si>
  <si>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</si>
  <si>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</si>
  <si>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</si>
  <si>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</si>
  <si>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</si>
  <si>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</si>
  <si>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</si>
  <si>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</si>
  <si>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</si>
  <si>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</si>
  <si>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</si>
  <si>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</si>
  <si>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</si>
  <si>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</si>
  <si>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</si>
  <si>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</si>
  <si>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</si>
  <si>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</si>
  <si>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</si>
  <si>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</si>
  <si>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</si>
  <si>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</si>
  <si>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</si>
  <si>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</si>
  <si>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</si>
  <si>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</si>
  <si>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</si>
  <si>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</si>
  <si>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</si>
  <si>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</si>
  <si>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</si>
  <si>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</si>
  <si>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</si>
  <si>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</si>
  <si>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</si>
  <si>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</si>
  <si>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</si>
  <si>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</si>
  <si>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</si>
  <si>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</si>
  <si>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</si>
  <si>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</si>
  <si>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</si>
  <si>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</si>
  <si>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</si>
  <si>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</si>
  <si>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</si>
  <si>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</si>
  <si>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</si>
  <si>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</si>
  <si>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</si>
  <si>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</si>
  <si>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</si>
  <si>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</si>
  <si>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</si>
  <si>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</si>
  <si>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</si>
  <si>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</si>
  <si>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</si>
  <si>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</si>
  <si>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</si>
  <si>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</si>
  <si>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</si>
  <si>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</si>
  <si>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</si>
  <si>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</si>
  <si>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</si>
  <si>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</si>
  <si>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</si>
  <si>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</si>
  <si>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</si>
  <si>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</si>
  <si>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</si>
  <si>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</si>
  <si>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</si>
  <si>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</si>
  <si>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</si>
  <si>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</si>
  <si>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</si>
  <si>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</si>
  <si>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</si>
  <si>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</si>
  <si>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</si>
  <si>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</si>
  <si>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</si>
  <si>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</si>
  <si>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</si>
  <si>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</si>
  <si>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</si>
  <si>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</si>
  <si>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</si>
  <si>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</si>
  <si>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</si>
  <si>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</si>
  <si>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</si>
  <si>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</si>
  <si>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</si>
  <si>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</si>
  <si>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</si>
  <si>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</si>
  <si>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</si>
  <si>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</si>
  <si>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</si>
  <si>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</si>
  <si>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</si>
  <si>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</si>
  <si>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</si>
  <si>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</si>
  <si>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</si>
  <si>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</si>
  <si>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</si>
  <si>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</si>
  <si>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</si>
  <si>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</si>
  <si>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</si>
  <si>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</si>
  <si>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</si>
  <si>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</si>
  <si>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</si>
  <si>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</si>
  <si>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</si>
  <si>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</si>
  <si>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</si>
  <si>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</si>
  <si>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</si>
  <si>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</si>
  <si>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</si>
  <si>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</si>
  <si>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</si>
  <si>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</si>
  <si>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</si>
  <si>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</si>
  <si>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</si>
  <si>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</si>
  <si>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</si>
  <si>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</si>
  <si>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</si>
  <si>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</si>
  <si>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</si>
  <si>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</si>
  <si>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</si>
  <si>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</si>
  <si>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</si>
  <si>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</si>
  <si>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</si>
  <si>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</si>
  <si>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</si>
  <si>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</si>
  <si>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</si>
  <si>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</si>
  <si>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</si>
  <si>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</si>
  <si>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</si>
  <si>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</si>
  <si>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</si>
  <si>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</si>
  <si>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</si>
  <si>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</si>
  <si>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</si>
  <si>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</si>
  <si>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</si>
  <si>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</si>
  <si>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</si>
  <si>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</si>
  <si>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</si>
  <si>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</si>
  <si>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</si>
  <si>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</si>
  <si>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</si>
  <si>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</si>
  <si>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</si>
  <si>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</si>
  <si>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</si>
  <si>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</si>
  <si>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</si>
  <si>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</si>
  <si>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</si>
  <si>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</si>
  <si>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</si>
  <si>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</si>
  <si>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</si>
  <si>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</si>
  <si>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</si>
  <si>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</si>
  <si>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</si>
  <si>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</si>
  <si>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</si>
  <si>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</si>
  <si>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</si>
  <si>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</si>
  <si>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</si>
  <si>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</si>
  <si>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</si>
  <si>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</si>
  <si>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</si>
  <si>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</si>
  <si>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</si>
  <si>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</si>
  <si>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</si>
  <si>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</si>
  <si>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</si>
  <si>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</si>
  <si>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</si>
  <si>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</si>
  <si>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</si>
  <si>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</si>
  <si>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</si>
  <si>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</si>
  <si>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</si>
  <si>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</si>
  <si>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</si>
  <si>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</si>
  <si>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</si>
  <si>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</si>
  <si>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</si>
  <si>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</si>
  <si>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</si>
  <si>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</si>
  <si>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</si>
  <si>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</si>
  <si>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</si>
  <si>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</si>
  <si>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</si>
  <si>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</si>
  <si>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</si>
  <si>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</si>
  <si>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</si>
  <si>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</si>
  <si>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</si>
  <si>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</si>
  <si>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</si>
  <si>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</si>
  <si>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</si>
  <si>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</si>
  <si>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</si>
  <si>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</si>
  <si>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</si>
  <si>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</si>
  <si>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</si>
  <si>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</si>
  <si>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</si>
  <si>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</si>
  <si>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</si>
  <si>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</si>
  <si>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</si>
  <si>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</si>
  <si>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</si>
  <si>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</si>
  <si>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</si>
  <si>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</si>
  <si>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</si>
  <si>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</si>
  <si>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</si>
  <si>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</si>
  <si>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</si>
  <si>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</si>
  <si>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</si>
  <si>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</si>
  <si>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</si>
  <si>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</si>
  <si>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</si>
  <si>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</si>
  <si>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</si>
  <si>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</si>
  <si>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</si>
  <si>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</si>
  <si>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</si>
  <si>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</si>
  <si>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</si>
  <si>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</si>
  <si>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</si>
  <si>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</si>
  <si>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</si>
  <si>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</si>
  <si>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</si>
  <si>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</si>
  <si>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</si>
  <si>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</si>
  <si>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</si>
  <si>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</si>
  <si>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</si>
  <si>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</si>
  <si>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</si>
  <si>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</si>
  <si>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</si>
  <si>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</si>
  <si>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</si>
  <si>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</si>
  <si>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</si>
  <si>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</si>
  <si>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</si>
  <si>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</si>
  <si>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</si>
  <si>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</si>
  <si>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</si>
  <si>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</si>
  <si>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</si>
  <si>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</si>
  <si>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</si>
  <si>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</si>
  <si>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</si>
  <si>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</si>
  <si>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</si>
  <si>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</si>
  <si>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</si>
  <si>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</si>
  <si>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</si>
  <si>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</si>
  <si>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</si>
  <si>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</si>
  <si>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</si>
  <si>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</si>
  <si>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</si>
  <si>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</si>
  <si>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</si>
  <si>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</si>
  <si>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</si>
  <si>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</si>
  <si>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</si>
  <si>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</si>
  <si>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</si>
  <si>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</si>
  <si>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</si>
  <si>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</si>
  <si>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</si>
  <si>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</si>
  <si>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</si>
  <si>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</si>
  <si>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</si>
  <si>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</si>
  <si>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</si>
  <si>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</si>
  <si>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</si>
  <si>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</si>
  <si>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</si>
  <si>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</si>
  <si>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</si>
  <si>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</si>
  <si>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</si>
  <si>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</si>
  <si>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</si>
  <si>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</si>
  <si>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</si>
  <si>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</si>
  <si>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</si>
  <si>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</si>
  <si>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</si>
  <si>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</si>
  <si>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</si>
  <si>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</si>
  <si>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</si>
  <si>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</si>
  <si>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</si>
  <si>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</si>
  <si>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</si>
  <si>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</si>
  <si>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</si>
  <si>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</si>
  <si>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</si>
  <si>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</si>
  <si>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</si>
  <si>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</si>
  <si>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</si>
  <si>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</si>
  <si>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</si>
  <si>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</si>
  <si>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</si>
  <si>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</si>
  <si>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</si>
  <si>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</si>
  <si>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</si>
  <si>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</si>
  <si>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</si>
  <si>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</si>
  <si>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</si>
  <si>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</si>
  <si>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</si>
  <si>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</si>
  <si>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</si>
  <si>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</si>
  <si>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</si>
  <si>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</si>
  <si>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</si>
  <si>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</si>
  <si>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</si>
  <si>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</si>
  <si>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</si>
  <si>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</si>
  <si>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</si>
  <si>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</si>
  <si>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</si>
  <si>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</si>
  <si>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</si>
  <si>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</si>
  <si>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</si>
  <si>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</si>
  <si>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</si>
  <si>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</si>
  <si>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</si>
  <si>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</si>
  <si>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</si>
  <si>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</si>
  <si>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</si>
  <si>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</si>
  <si>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</si>
  <si>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</si>
  <si>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</si>
  <si>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</si>
  <si>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</si>
  <si>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</si>
  <si>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</si>
  <si>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</si>
  <si>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</si>
  <si>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</si>
  <si>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</si>
  <si>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</si>
  <si>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</si>
  <si>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</si>
  <si>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</si>
  <si>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</si>
  <si>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</si>
  <si>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</si>
  <si>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</si>
  <si>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</si>
  <si>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</si>
  <si>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</si>
  <si>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</si>
  <si>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</si>
  <si>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</si>
  <si>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</si>
  <si>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</si>
  <si>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</si>
  <si>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</si>
  <si>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</si>
  <si>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</si>
  <si>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</si>
  <si>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</si>
  <si>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</si>
  <si>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</si>
  <si>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</si>
  <si>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</si>
  <si>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</si>
  <si>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</si>
  <si>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</si>
  <si>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</si>
  <si>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</si>
  <si>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</si>
  <si>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</si>
  <si>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</si>
  <si>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</si>
  <si>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</si>
  <si>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</si>
  <si>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</si>
  <si>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</si>
  <si>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</si>
  <si>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</si>
  <si>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</si>
  <si>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</si>
  <si>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</si>
  <si>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</si>
  <si>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</si>
  <si>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</si>
  <si>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</si>
  <si>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</si>
  <si>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</si>
  <si>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</si>
  <si>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</si>
  <si>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</si>
  <si>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</si>
  <si>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</si>
  <si>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</si>
  <si>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</si>
  <si>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</si>
  <si>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</si>
  <si>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</si>
  <si>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</si>
  <si>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</si>
  <si>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</si>
  <si>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</si>
  <si>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</si>
  <si>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</si>
  <si>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</si>
  <si>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</si>
  <si>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</si>
  <si>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</si>
  <si>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</si>
  <si>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</si>
  <si>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</si>
  <si>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</si>
  <si>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</si>
  <si>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</si>
  <si>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</si>
  <si>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</si>
  <si>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</si>
  <si>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</si>
  <si>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</si>
  <si>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</si>
  <si>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</si>
  <si>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</si>
  <si>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</si>
  <si>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</si>
  <si>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</si>
  <si>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</si>
  <si>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</si>
  <si>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</si>
  <si>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</si>
  <si>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</si>
  <si>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</si>
  <si>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</si>
  <si>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</si>
  <si>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</si>
  <si>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</si>
  <si>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</si>
  <si>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</si>
  <si>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</si>
  <si>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</si>
  <si>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</si>
  <si>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</si>
  <si>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</si>
  <si>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</si>
  <si>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</si>
  <si>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</si>
  <si>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</si>
  <si>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</si>
  <si>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</si>
  <si>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</si>
  <si>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</si>
  <si>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</si>
  <si>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</si>
  <si>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</si>
  <si>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</si>
  <si>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</si>
  <si>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</si>
  <si>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</si>
  <si>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</si>
  <si>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</si>
  <si>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</si>
  <si>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</si>
  <si>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</si>
  <si>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</si>
  <si>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</si>
  <si>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</si>
  <si>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</si>
  <si>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</si>
  <si>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</si>
  <si>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</si>
  <si>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</si>
  <si>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</si>
  <si>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</si>
  <si>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</si>
  <si>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</si>
  <si>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</si>
  <si>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</si>
  <si>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</si>
  <si>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</si>
  <si>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</si>
  <si>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</si>
  <si>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</si>
  <si>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</si>
  <si>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</si>
  <si>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</si>
  <si>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</si>
  <si>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</si>
  <si>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</si>
  <si>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</si>
  <si>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</si>
  <si>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</si>
  <si>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</si>
  <si>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</si>
  <si>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</si>
  <si>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</si>
  <si>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</si>
  <si>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</si>
  <si>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</si>
  <si>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</si>
  <si>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</si>
  <si>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</si>
  <si>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</si>
  <si>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</si>
  <si>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</si>
  <si>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</si>
  <si>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</si>
  <si>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</si>
  <si>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</si>
  <si>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</si>
  <si>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</si>
  <si>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</si>
  <si>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</si>
  <si>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</si>
  <si>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</si>
  <si>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</si>
  <si>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</si>
  <si>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</si>
  <si>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</si>
  <si>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</si>
  <si>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</si>
  <si>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</si>
  <si>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</si>
  <si>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</si>
  <si>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</si>
  <si>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</si>
  <si>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</si>
  <si>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</si>
  <si>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</si>
  <si>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</si>
  <si>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</si>
  <si>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</si>
  <si>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</si>
  <si>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</si>
  <si>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</si>
  <si>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</si>
  <si>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</si>
  <si>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</si>
  <si>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</si>
  <si>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</si>
  <si>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</si>
  <si>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</si>
  <si>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</si>
  <si>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</si>
  <si>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</si>
  <si>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</si>
  <si>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</si>
  <si>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</si>
  <si>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</si>
  <si>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</si>
  <si>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</si>
  <si>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</si>
  <si>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</si>
  <si>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</si>
  <si>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</si>
  <si>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</si>
  <si>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</si>
  <si>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</si>
  <si>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</si>
  <si>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</si>
  <si>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</si>
  <si>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</si>
  <si>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</si>
  <si>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</si>
  <si>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</si>
  <si>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</si>
  <si>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</si>
  <si>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</si>
  <si>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</si>
  <si>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</si>
  <si>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</si>
  <si>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</si>
  <si>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</si>
  <si>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</si>
  <si>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</si>
  <si>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</si>
  <si>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</si>
  <si>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</si>
  <si>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</si>
  <si>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</si>
  <si>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</si>
  <si>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</si>
  <si>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</si>
  <si>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</si>
  <si>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</si>
  <si>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</si>
  <si>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</si>
  <si>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</si>
  <si>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</si>
  <si>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</si>
  <si>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</si>
  <si>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</si>
  <si>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</si>
  <si>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</si>
  <si>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</si>
  <si>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</si>
  <si>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</si>
  <si>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</si>
  <si>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</si>
  <si>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</si>
  <si>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</si>
  <si>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</si>
  <si>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</si>
  <si>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</si>
  <si>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</si>
  <si>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</si>
  <si>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</si>
  <si>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</si>
  <si>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</si>
  <si>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</si>
  <si>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</si>
  <si>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</si>
  <si>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</si>
  <si>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</si>
  <si>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</si>
  <si>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</si>
  <si>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</si>
  <si>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</si>
  <si>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</si>
  <si>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</si>
  <si>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</si>
  <si>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</si>
  <si>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</si>
  <si>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</si>
  <si>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</si>
  <si>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</si>
  <si>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</si>
  <si>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</si>
  <si>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</si>
  <si>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</si>
  <si>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</si>
  <si>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</si>
  <si>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</si>
  <si>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</si>
  <si>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</si>
  <si>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</si>
  <si>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</si>
  <si>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</si>
  <si>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</si>
  <si>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</si>
  <si>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</si>
  <si>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</si>
  <si>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</si>
  <si>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</si>
  <si>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</si>
  <si>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</si>
  <si>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</si>
  <si>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</si>
  <si>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</si>
  <si>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</si>
  <si>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</si>
  <si>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</si>
  <si>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</si>
  <si>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</si>
  <si>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</si>
  <si>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</si>
  <si>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</si>
  <si>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</si>
  <si>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</si>
  <si>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</si>
  <si>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</si>
  <si>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</si>
  <si>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</si>
  <si>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</si>
  <si>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</si>
  <si>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</si>
  <si>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</si>
  <si>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</si>
  <si>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</si>
  <si>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</si>
  <si>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</si>
  <si>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</si>
  <si>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</si>
  <si>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</si>
  <si>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</si>
  <si>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</si>
  <si>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</si>
  <si>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</si>
  <si>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</si>
  <si>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</si>
  <si>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</si>
  <si>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</si>
  <si>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</si>
  <si>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</si>
  <si>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</si>
  <si>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</si>
  <si>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</si>
  <si>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</si>
  <si>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</si>
  <si>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</si>
  <si>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</si>
  <si>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</si>
  <si>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</si>
  <si>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</si>
  <si>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</si>
  <si>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</si>
  <si>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</si>
  <si>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</si>
  <si>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</si>
  <si>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</si>
  <si>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</si>
  <si>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</si>
  <si>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</si>
  <si>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</si>
  <si>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</si>
  <si>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</si>
  <si>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</si>
  <si>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</si>
  <si>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</si>
  <si>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</si>
  <si>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</si>
  <si>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</si>
  <si>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</si>
  <si>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</si>
  <si>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</si>
  <si>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</si>
  <si>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</si>
  <si>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</si>
  <si>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</si>
  <si>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</si>
  <si>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</si>
  <si>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</si>
  <si>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</si>
  <si>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</si>
  <si>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</si>
  <si>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</si>
  <si>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</si>
  <si>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</si>
  <si>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</si>
  <si>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</si>
  <si>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</si>
  <si>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</si>
  <si>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</si>
  <si>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</si>
  <si>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</si>
  <si>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</si>
  <si>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</si>
  <si>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</si>
  <si>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</si>
  <si>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</si>
  <si>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</si>
  <si>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</si>
  <si>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</si>
  <si>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</si>
  <si>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</si>
  <si>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</si>
  <si>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</si>
  <si>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</si>
  <si>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</si>
  <si>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</si>
  <si>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</si>
  <si>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</si>
  <si>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</si>
  <si>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</si>
  <si>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</si>
  <si>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</si>
  <si>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</si>
  <si>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</si>
  <si>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</si>
  <si>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</si>
  <si>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</si>
  <si>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</si>
  <si>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</si>
  <si>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</si>
  <si>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</si>
  <si>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</si>
  <si>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</si>
  <si>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</si>
  <si>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</si>
  <si>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</si>
  <si>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</si>
  <si>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</si>
  <si>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</si>
  <si>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</si>
  <si>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</si>
  <si>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</si>
  <si>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</si>
  <si>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</si>
  <si>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</si>
  <si>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</si>
  <si>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</si>
  <si>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</si>
  <si>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</si>
  <si>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</si>
  <si>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</si>
  <si>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</si>
  <si>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</si>
  <si>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</si>
  <si>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</si>
  <si>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</si>
  <si>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</si>
  <si>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</si>
  <si>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</si>
  <si>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</si>
  <si>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</si>
  <si>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</si>
  <si>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</si>
  <si>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</si>
  <si>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</si>
  <si>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</si>
  <si>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</si>
  <si>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</si>
  <si>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</si>
  <si>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</si>
  <si>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</si>
  <si>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</si>
  <si>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</si>
  <si>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</si>
  <si>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</si>
  <si>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</si>
  <si>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</si>
  <si>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</si>
  <si>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</si>
  <si>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</si>
  <si>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</si>
  <si>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</si>
  <si>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</si>
  <si>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</si>
  <si>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</si>
  <si>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</si>
  <si>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</si>
  <si>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</si>
  <si>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</si>
  <si>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</si>
  <si>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</si>
  <si>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</si>
  <si>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</si>
  <si>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</si>
  <si>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</si>
  <si>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</si>
  <si>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</si>
  <si>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</si>
  <si>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</si>
  <si>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</si>
  <si>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</si>
  <si>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</si>
  <si>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</si>
  <si>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</si>
  <si>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</si>
  <si>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</si>
  <si>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</si>
  <si>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</si>
  <si>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</si>
  <si>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</si>
  <si>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</si>
  <si>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</si>
  <si>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</si>
  <si>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</si>
  <si>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</si>
  <si>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</si>
  <si>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</si>
  <si>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</si>
  <si>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</si>
  <si>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</si>
  <si>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</si>
  <si>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</si>
  <si>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</si>
  <si>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</si>
  <si>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</si>
  <si>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</si>
  <si>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</si>
  <si>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</si>
  <si>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</si>
  <si>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</si>
  <si>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</si>
  <si>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</si>
  <si>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</si>
  <si>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</si>
  <si>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</si>
  <si>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</si>
  <si>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</si>
  <si>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</si>
  <si>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</si>
  <si>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</si>
  <si>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</si>
  <si>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</si>
  <si>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</si>
  <si>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</si>
  <si>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</si>
  <si>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</si>
  <si>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</si>
  <si>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</si>
  <si>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</si>
  <si>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</si>
  <si>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</si>
  <si>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</si>
  <si>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</si>
  <si>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</si>
  <si>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</si>
  <si>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</si>
  <si>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</si>
  <si>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</si>
  <si>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</si>
  <si>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</si>
  <si>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</si>
  <si>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</si>
  <si>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</si>
  <si>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</si>
  <si>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</si>
  <si>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</si>
  <si>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</si>
  <si>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</si>
  <si>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</si>
  <si>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</si>
  <si>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</si>
  <si>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</si>
  <si>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</si>
  <si>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</si>
  <si>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</si>
  <si>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</si>
  <si>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</si>
  <si>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</si>
  <si>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</si>
  <si>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</si>
  <si>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</si>
  <si>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</si>
  <si>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</si>
  <si>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</si>
  <si>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</si>
  <si>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</si>
  <si>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</si>
  <si>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</si>
  <si>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</si>
  <si>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</si>
  <si>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</si>
  <si>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</si>
  <si>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</si>
  <si>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</si>
  <si>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</si>
  <si>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</si>
  <si>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</si>
  <si>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</si>
  <si>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</si>
  <si>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</si>
  <si>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</si>
  <si>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</si>
  <si>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</si>
  <si>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</si>
  <si>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</si>
  <si>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</si>
  <si>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</si>
  <si>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</si>
  <si>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</si>
  <si>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</si>
  <si>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</si>
  <si>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</si>
  <si>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</si>
  <si>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</si>
  <si>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</si>
  <si>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</si>
  <si>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</si>
  <si>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</si>
  <si>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</si>
  <si>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</si>
  <si>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</si>
  <si>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</si>
  <si>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</si>
  <si>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</si>
  <si>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</si>
  <si>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</si>
  <si>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</si>
  <si>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</si>
  <si>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</si>
  <si>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</si>
  <si>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</si>
  <si>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</si>
  <si>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</si>
  <si>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</si>
  <si>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</si>
  <si>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</si>
  <si>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</si>
  <si>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</si>
  <si>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</si>
  <si>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</si>
  <si>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</si>
  <si>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</si>
  <si>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</si>
  <si>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</si>
  <si>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</si>
  <si>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</si>
  <si>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</si>
  <si>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</si>
  <si>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</si>
  <si>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</si>
  <si>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</si>
  <si>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</si>
  <si>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</si>
  <si>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</si>
  <si>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</si>
  <si>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</si>
  <si>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</si>
  <si>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</si>
  <si>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</si>
  <si>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</si>
  <si>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</si>
  <si>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</si>
  <si>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</si>
  <si>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</si>
  <si>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</si>
  <si>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</si>
  <si>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</si>
  <si>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</si>
  <si>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</si>
  <si>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</si>
  <si>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</si>
  <si>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</si>
  <si>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</si>
  <si>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</si>
  <si>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</si>
  <si>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</si>
  <si>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</si>
  <si>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</si>
  <si>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</si>
  <si>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</si>
  <si>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</si>
  <si>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</si>
  <si>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</si>
  <si>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</si>
  <si>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</si>
  <si>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</si>
  <si>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</si>
  <si>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</si>
  <si>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</si>
  <si>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</si>
  <si>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</si>
  <si>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</si>
  <si>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</si>
  <si>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</si>
  <si>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</si>
  <si>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</si>
  <si>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</si>
  <si>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</si>
  <si>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</si>
  <si>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</si>
  <si>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</si>
  <si>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</si>
  <si>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</si>
  <si>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</si>
  <si>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</si>
  <si>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</si>
  <si>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</si>
  <si>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</si>
  <si>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</si>
  <si>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</si>
  <si>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</si>
  <si>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</si>
  <si>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</si>
  <si>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</si>
  <si>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</si>
  <si>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</si>
  <si>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</si>
  <si>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</si>
  <si>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</si>
  <si>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</si>
  <si>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</si>
  <si>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</si>
  <si>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</si>
  <si>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</si>
  <si>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</si>
  <si>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</si>
  <si>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</si>
  <si>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</si>
  <si>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</si>
  <si>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</si>
  <si>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</si>
  <si>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</si>
  <si>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</si>
  <si>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</si>
  <si>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</si>
  <si>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</si>
  <si>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</si>
  <si>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</si>
  <si>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</si>
  <si>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</si>
  <si>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</si>
  <si>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</si>
  <si>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</si>
  <si>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</si>
  <si>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</si>
  <si>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</si>
  <si>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</si>
  <si>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</si>
  <si>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</si>
  <si>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</si>
  <si>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</si>
  <si>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</si>
  <si>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</si>
  <si>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</si>
  <si>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</si>
  <si>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</si>
  <si>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</si>
  <si>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</si>
  <si>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</si>
  <si>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</si>
  <si>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</si>
  <si>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</si>
  <si>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</si>
  <si>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</si>
  <si>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</si>
  <si>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</si>
  <si>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</si>
  <si>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</si>
  <si>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</si>
  <si>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</si>
  <si>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</si>
  <si>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</si>
  <si>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</si>
  <si>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</si>
  <si>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</si>
  <si>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</si>
  <si>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</si>
  <si>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</si>
  <si>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</si>
  <si>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</si>
  <si>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</si>
  <si>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</si>
  <si>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</si>
  <si>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</si>
  <si>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</si>
  <si>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</si>
  <si>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</si>
  <si>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</si>
  <si>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</si>
  <si>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</si>
  <si>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</si>
  <si>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</si>
  <si>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</si>
  <si>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</si>
  <si>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</si>
  <si>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</si>
  <si>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</si>
  <si>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</si>
  <si>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</si>
  <si>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</si>
  <si>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</si>
  <si>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</si>
  <si>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</si>
  <si>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</si>
  <si>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</si>
  <si>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</si>
  <si>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</si>
  <si>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</si>
  <si>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</si>
  <si>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</si>
  <si>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</si>
  <si>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</si>
  <si>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</si>
  <si>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</si>
  <si>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</si>
  <si>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</si>
  <si>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</si>
  <si>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</si>
  <si>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</si>
  <si>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</si>
  <si>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</si>
  <si>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</si>
  <si>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</si>
  <si>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</si>
  <si>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</si>
  <si>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</si>
  <si>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</si>
  <si>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</si>
  <si>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</si>
  <si>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</si>
  <si>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</si>
  <si>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</si>
  <si>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</si>
  <si>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</si>
  <si>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</si>
  <si>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</si>
  <si>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</si>
  <si>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</si>
  <si>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</si>
  <si>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</si>
  <si>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</si>
  <si>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</si>
  <si>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</si>
  <si>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</si>
  <si>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</si>
  <si>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</si>
  <si>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</si>
  <si>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</si>
  <si>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</si>
  <si>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</si>
  <si>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</si>
  <si>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</si>
  <si>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</si>
  <si>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</si>
  <si>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</si>
  <si>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</si>
  <si>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</si>
  <si>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</si>
  <si>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</si>
  <si>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</si>
  <si>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</si>
  <si>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</si>
  <si>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</si>
  <si>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</si>
  <si>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</si>
  <si>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</si>
  <si>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</si>
  <si>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</si>
  <si>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</si>
  <si>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</si>
  <si>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</si>
  <si>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</si>
  <si>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</si>
  <si>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</si>
  <si>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</si>
  <si>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</si>
  <si>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</si>
  <si>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</si>
  <si>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</si>
  <si>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</si>
  <si>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</si>
  <si>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</si>
  <si>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</si>
  <si>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</si>
  <si>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</si>
  <si>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</si>
  <si>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</si>
  <si>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</si>
  <si>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</si>
  <si>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</si>
  <si>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</si>
  <si>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</si>
  <si>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</si>
  <si>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</si>
  <si>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</si>
  <si>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</si>
  <si>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</si>
  <si>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</si>
  <si>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</si>
  <si>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</si>
  <si>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</si>
  <si>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</si>
  <si>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</si>
  <si>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</si>
  <si>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</si>
  <si>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</si>
  <si>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</si>
  <si>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</si>
  <si>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</si>
  <si>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</si>
  <si>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</si>
  <si>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</si>
  <si>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</si>
  <si>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</si>
  <si>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</si>
  <si>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</si>
  <si>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</si>
  <si>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</si>
  <si>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</si>
  <si>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</si>
  <si>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</si>
  <si>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</si>
  <si>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</si>
  <si>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</si>
  <si>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</si>
  <si>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</si>
  <si>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</si>
  <si>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</si>
  <si>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</si>
  <si>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</si>
  <si>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</si>
  <si>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</si>
  <si>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</si>
  <si>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</si>
  <si>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</si>
  <si>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</si>
  <si>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</si>
  <si>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</si>
  <si>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</si>
  <si>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</si>
  <si>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</si>
  <si>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</si>
  <si>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</si>
  <si>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</si>
  <si>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</si>
  <si>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</si>
  <si>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</si>
  <si>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</si>
  <si>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</si>
  <si>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</si>
  <si>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</si>
  <si>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</si>
  <si>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</si>
  <si>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</si>
  <si>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</si>
  <si>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</si>
  <si>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</si>
  <si>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</si>
  <si>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</si>
  <si>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</si>
  <si>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</si>
  <si>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</si>
  <si>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</si>
  <si>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</si>
  <si>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</si>
  <si>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</si>
  <si>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</si>
  <si>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</si>
  <si>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</si>
  <si>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</si>
  <si>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</si>
  <si>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</si>
  <si>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</si>
  <si>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</si>
  <si>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</si>
  <si>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</si>
  <si>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</si>
  <si>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</si>
  <si>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</si>
  <si>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</si>
  <si>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</si>
  <si>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</si>
  <si>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</si>
  <si>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</si>
  <si>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</si>
  <si>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</si>
  <si>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</si>
  <si>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</si>
  <si>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</si>
  <si>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</si>
  <si>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</si>
  <si>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</si>
  <si>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</si>
  <si>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</si>
  <si>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</si>
  <si>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</si>
  <si>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</si>
  <si>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</si>
  <si>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</si>
  <si>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</si>
  <si>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</si>
  <si>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</si>
  <si>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</si>
  <si>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</si>
  <si>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</si>
  <si>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</si>
  <si>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</si>
  <si>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</si>
  <si>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</si>
  <si>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</si>
  <si>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</si>
  <si>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</si>
  <si>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</si>
  <si>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</si>
  <si>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</si>
  <si>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</si>
  <si>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</si>
  <si>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</si>
  <si>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</si>
  <si>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</si>
  <si>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</si>
  <si>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</si>
  <si>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</si>
  <si>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</si>
  <si>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</si>
  <si>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</si>
  <si>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</si>
  <si>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</si>
  <si>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</si>
  <si>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</si>
  <si>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</si>
  <si>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</si>
  <si>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</si>
  <si>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</si>
  <si>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</si>
  <si>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</si>
  <si>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</si>
  <si>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</si>
  <si>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</si>
  <si>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</si>
  <si>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</si>
  <si>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</si>
  <si>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</si>
  <si>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</si>
  <si>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</si>
  <si>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</si>
  <si>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</si>
  <si>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</si>
  <si>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</si>
  <si>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</si>
  <si>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</si>
  <si>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</si>
  <si>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</si>
  <si>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</si>
  <si>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</si>
  <si>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</si>
  <si>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</si>
  <si>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</si>
  <si>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</si>
  <si>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</si>
  <si>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</si>
  <si>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</si>
  <si>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</si>
  <si>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</si>
  <si>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</si>
  <si>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</si>
  <si>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</si>
  <si>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</si>
  <si>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</si>
  <si>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</si>
  <si>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</si>
  <si>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</si>
  <si>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</si>
  <si>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</si>
  <si>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</si>
  <si>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</si>
  <si>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</si>
  <si>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</si>
  <si>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</si>
  <si>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</si>
  <si>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</si>
  <si>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</si>
  <si>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</si>
  <si>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</si>
  <si>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</si>
  <si>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</si>
  <si>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</si>
  <si>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</si>
  <si>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</si>
  <si>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</si>
  <si>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</si>
  <si>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</si>
  <si>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</si>
  <si>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</si>
  <si>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</si>
  <si>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</si>
  <si>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</si>
  <si>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</si>
  <si>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</si>
  <si>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</si>
  <si>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</si>
  <si>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</si>
  <si>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</si>
  <si>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</si>
  <si>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</si>
  <si>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</si>
  <si>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</si>
  <si>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</si>
  <si>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</si>
  <si>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</si>
  <si>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</si>
  <si>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</si>
  <si>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</si>
  <si>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</si>
  <si>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</si>
  <si>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</si>
  <si>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</si>
  <si>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</si>
  <si>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</si>
  <si>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</si>
  <si>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</si>
  <si>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</si>
  <si>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</si>
  <si>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</si>
  <si>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</si>
  <si>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</si>
  <si>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</si>
  <si>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</si>
  <si>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</si>
  <si>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</si>
  <si>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</si>
  <si>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</si>
  <si>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</si>
  <si>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</si>
  <si>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</si>
  <si>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</si>
  <si>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</si>
  <si>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</si>
  <si>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</si>
  <si>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</si>
  <si>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</si>
  <si>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</si>
  <si>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</si>
  <si>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</si>
  <si>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</si>
  <si>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</si>
  <si>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</si>
  <si>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</si>
  <si>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</si>
  <si>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</si>
  <si>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</si>
  <si>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</si>
  <si>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</si>
  <si>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</si>
  <si>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</si>
  <si>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</si>
  <si>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</si>
  <si>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</si>
  <si>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</si>
  <si>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</si>
  <si>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</si>
  <si>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</si>
  <si>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</si>
  <si>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</si>
  <si>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</si>
  <si>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</si>
  <si>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</si>
  <si>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</si>
  <si>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</si>
  <si>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</si>
  <si>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</si>
  <si>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</si>
  <si>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</si>
  <si>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</si>
  <si>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</si>
  <si>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</si>
  <si>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</si>
  <si>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</si>
  <si>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</si>
  <si>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</si>
  <si>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</si>
  <si>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</si>
  <si>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</si>
  <si>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</si>
  <si>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</si>
  <si>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</si>
  <si>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</si>
  <si>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</si>
  <si>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</si>
  <si>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</si>
  <si>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</si>
  <si>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</si>
  <si>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</si>
  <si>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</si>
  <si>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</si>
  <si>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</si>
  <si>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</si>
  <si>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</si>
  <si>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</si>
  <si>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</si>
  <si>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</si>
  <si>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</si>
  <si>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</si>
  <si>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</si>
  <si>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</si>
  <si>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</si>
  <si>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</si>
  <si>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</si>
  <si>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</si>
  <si>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</si>
  <si>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</si>
  <si>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</si>
  <si>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</si>
  <si>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</si>
  <si>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</si>
  <si>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</si>
  <si>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</si>
  <si>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</si>
  <si>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</si>
  <si>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</si>
  <si>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</si>
  <si>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</si>
  <si>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</si>
  <si>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</si>
  <si>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</si>
  <si>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</si>
  <si>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</si>
  <si>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</si>
  <si>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</si>
  <si>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</si>
  <si>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</si>
  <si>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</si>
  <si>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</si>
  <si>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</si>
  <si>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</si>
  <si>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</si>
  <si>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</si>
  <si>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</si>
  <si>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</si>
  <si>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</si>
  <si>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</si>
  <si>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</si>
  <si>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</si>
  <si>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</si>
  <si>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</si>
  <si>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</si>
  <si>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</si>
  <si>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</si>
  <si>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</si>
  <si>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</si>
  <si>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</si>
  <si>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</si>
  <si>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</si>
  <si>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</si>
  <si>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</si>
  <si>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</si>
  <si>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</si>
  <si>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</si>
  <si>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</si>
  <si>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</si>
  <si>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</si>
  <si>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</si>
  <si>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</si>
  <si>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</si>
  <si>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</si>
  <si>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</si>
  <si>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</si>
  <si>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</si>
  <si>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</si>
  <si>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</si>
  <si>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</si>
  <si>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</si>
  <si>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</si>
  <si>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</si>
  <si>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</si>
  <si>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</si>
  <si>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</si>
  <si>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</si>
  <si>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</si>
  <si>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</si>
  <si>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</si>
  <si>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</si>
  <si>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</si>
  <si>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</si>
  <si>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</si>
  <si>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</si>
  <si>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</si>
  <si>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</si>
  <si>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</si>
  <si>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</si>
  <si>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</si>
  <si>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</si>
  <si>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</si>
  <si>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</si>
  <si>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</si>
  <si>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</si>
  <si>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</si>
  <si>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</si>
  <si>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</si>
  <si>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</si>
  <si>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</si>
  <si>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</si>
  <si>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</si>
  <si>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</si>
  <si>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</si>
  <si>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</si>
  <si>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</si>
  <si>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</si>
  <si>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</si>
  <si>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</si>
  <si>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</si>
  <si>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</si>
  <si>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</si>
  <si>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</si>
  <si>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</si>
  <si>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</si>
  <si>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</si>
  <si>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</si>
  <si>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</si>
  <si>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</si>
  <si>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</si>
  <si>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</si>
  <si>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</si>
  <si>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</si>
  <si>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</si>
  <si>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</si>
  <si>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</si>
  <si>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</si>
  <si>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</si>
  <si>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</si>
  <si>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</si>
  <si>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</si>
  <si>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</si>
  <si>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</si>
  <si>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</si>
  <si>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</si>
  <si>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</si>
  <si>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</si>
  <si>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</si>
  <si>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</si>
  <si>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</si>
  <si>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</si>
  <si>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</si>
  <si>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</si>
  <si>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</si>
  <si>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</si>
  <si>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</si>
  <si>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</si>
  <si>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</si>
  <si>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</si>
  <si>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</si>
  <si>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</si>
  <si>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</si>
  <si>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</si>
  <si>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</si>
  <si>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</si>
  <si>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</si>
  <si>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</si>
  <si>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</si>
  <si>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</si>
  <si>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</si>
  <si>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</si>
  <si>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</si>
  <si>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</si>
  <si>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</si>
  <si>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</si>
  <si>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</si>
  <si>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</si>
  <si>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</si>
  <si>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</si>
  <si>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</si>
  <si>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</si>
  <si>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</si>
  <si>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</si>
  <si>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</si>
  <si>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</si>
  <si>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</si>
  <si>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</si>
  <si>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</si>
  <si>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</si>
  <si>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</si>
  <si>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</si>
  <si>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</si>
  <si>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</si>
  <si>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</si>
  <si>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</si>
  <si>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</si>
  <si>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</si>
  <si>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</si>
  <si>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</si>
  <si>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</si>
  <si>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</si>
  <si>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</si>
  <si>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</si>
  <si>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</si>
  <si>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</si>
  <si>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</si>
  <si>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</si>
  <si>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</si>
  <si>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</si>
  <si>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</si>
  <si>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</si>
  <si>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</si>
  <si>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</si>
  <si>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</si>
  <si>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</si>
  <si>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</si>
  <si>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</si>
  <si>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</si>
  <si>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</si>
  <si>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</si>
  <si>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</si>
  <si>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</si>
  <si>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</si>
  <si>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</si>
  <si>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</si>
  <si>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</si>
  <si>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</si>
  <si>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</si>
  <si>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</si>
  <si>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</si>
  <si>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</si>
  <si>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</si>
  <si>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</si>
  <si>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</si>
  <si>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</si>
  <si>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</si>
  <si>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</si>
  <si>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</si>
  <si>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</si>
  <si>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</si>
  <si>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</si>
  <si>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</si>
  <si>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</si>
  <si>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</si>
  <si>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</si>
  <si>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</si>
  <si>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</si>
  <si>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</si>
  <si>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</si>
  <si>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</si>
  <si>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</si>
  <si>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</si>
  <si>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</si>
  <si>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</si>
  <si>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</si>
  <si>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</si>
  <si>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</si>
  <si>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</si>
  <si>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</si>
  <si>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</si>
  <si>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</si>
  <si>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</si>
  <si>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</si>
  <si>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</si>
  <si>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</si>
  <si>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</si>
  <si>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</si>
  <si>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</si>
  <si>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</si>
  <si>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</si>
  <si>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</si>
  <si>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</si>
  <si>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</si>
  <si>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</si>
  <si>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</si>
  <si>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</si>
  <si>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</si>
  <si>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</si>
  <si>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</si>
  <si>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</si>
  <si>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</si>
  <si>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</si>
  <si>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</si>
  <si>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</si>
  <si>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</si>
  <si>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</si>
  <si>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</si>
  <si>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</si>
  <si>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</si>
  <si>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</si>
  <si>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</si>
  <si>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</si>
  <si>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</si>
  <si>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</si>
  <si>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</si>
  <si>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</si>
  <si>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</si>
  <si>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</si>
  <si>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</si>
  <si>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</si>
  <si>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</si>
  <si>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</si>
  <si>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</si>
  <si>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</si>
  <si>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</si>
  <si>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</si>
  <si>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</si>
  <si>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</si>
  <si>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</si>
  <si>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</si>
  <si>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</si>
  <si>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</si>
  <si>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</si>
  <si>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</si>
  <si>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</si>
  <si>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</si>
  <si>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</si>
  <si>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</si>
  <si>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</si>
  <si>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</si>
  <si>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</si>
  <si>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</si>
  <si>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</si>
  <si>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</si>
  <si>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</si>
  <si>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</si>
  <si>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</si>
  <si>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</si>
  <si>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</si>
  <si>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</si>
  <si>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</si>
  <si>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</si>
  <si>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</si>
  <si>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</si>
  <si>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</si>
  <si>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</si>
  <si>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</si>
  <si>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</si>
  <si>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</si>
  <si>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</si>
  <si>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</si>
  <si>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</si>
  <si>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</si>
  <si>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</si>
  <si>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</si>
  <si>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</si>
  <si>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</si>
  <si>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</si>
  <si>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</si>
  <si>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</si>
  <si>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</si>
  <si>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</si>
  <si>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</si>
  <si>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</si>
  <si>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</si>
  <si>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</si>
  <si>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</si>
  <si>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</si>
  <si>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</si>
  <si>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</si>
  <si>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</si>
  <si>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</si>
  <si>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</si>
  <si>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</si>
  <si>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</si>
  <si>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</si>
  <si>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</si>
  <si>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</si>
  <si>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</si>
  <si>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</si>
  <si>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</si>
  <si>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</si>
  <si>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</si>
  <si>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</si>
  <si>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</si>
  <si>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</si>
  <si>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</si>
  <si>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</si>
  <si>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</si>
  <si>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</si>
  <si>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</si>
  <si>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</si>
  <si>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</si>
  <si>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</si>
  <si>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</si>
  <si>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</si>
  <si>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</si>
  <si>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</si>
  <si>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</si>
  <si>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</si>
  <si>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</si>
  <si>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</si>
  <si>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</si>
  <si>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</si>
  <si>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</si>
  <si>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</si>
  <si>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</si>
  <si>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</si>
  <si>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</si>
  <si>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</si>
  <si>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</si>
  <si>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</si>
  <si>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</si>
  <si>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</si>
  <si>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</si>
  <si>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</si>
  <si>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</si>
  <si>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</si>
  <si>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</si>
  <si>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</si>
  <si>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</si>
  <si>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</si>
  <si>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</si>
  <si>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</si>
  <si>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</si>
  <si>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</si>
  <si>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</si>
  <si>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</si>
  <si>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</si>
  <si>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</si>
  <si>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</si>
  <si>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</si>
  <si>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</si>
  <si>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</si>
  <si>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</si>
  <si>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</si>
  <si>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</si>
  <si>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</si>
  <si>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</si>
  <si>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</si>
  <si>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</si>
  <si>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</si>
  <si>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</si>
  <si>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</si>
  <si>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</si>
  <si>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</si>
  <si>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</si>
  <si>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</si>
  <si>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</si>
  <si>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</si>
  <si>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</si>
  <si>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</si>
  <si>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</si>
  <si>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</si>
  <si>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</si>
  <si>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</si>
  <si>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</si>
  <si>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</si>
  <si>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</si>
  <si>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</si>
  <si>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</si>
  <si>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</si>
  <si>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</si>
  <si>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</si>
  <si>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</si>
  <si>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</si>
  <si>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</si>
  <si>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</si>
  <si>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</si>
  <si>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</si>
  <si>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</si>
  <si>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</si>
  <si>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</si>
  <si>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</si>
  <si>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</si>
  <si>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</si>
  <si>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</si>
  <si>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</si>
  <si>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</si>
  <si>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</si>
  <si>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</si>
  <si>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</si>
  <si>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</si>
  <si>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</si>
  <si>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</si>
  <si>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</si>
  <si>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</si>
  <si>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</si>
  <si>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</si>
  <si>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</si>
  <si>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</si>
  <si>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</si>
  <si>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</si>
  <si>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</si>
  <si>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</si>
  <si>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</si>
  <si>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</si>
  <si>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</si>
  <si>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</si>
  <si>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</si>
  <si>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</si>
  <si>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</si>
  <si>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</si>
  <si>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</si>
  <si>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</si>
  <si>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</si>
  <si>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</si>
  <si>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</si>
  <si>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</si>
  <si>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</si>
  <si>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</si>
  <si>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</si>
  <si>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</si>
  <si>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</si>
  <si>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</si>
  <si>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</si>
  <si>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</si>
  <si>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</si>
  <si>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</si>
  <si>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</si>
  <si>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</si>
  <si>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</si>
  <si>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</si>
  <si>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</si>
  <si>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</si>
  <si>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</si>
  <si>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</si>
  <si>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</si>
  <si>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</si>
  <si>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</si>
  <si>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</si>
  <si>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</si>
  <si>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</si>
  <si>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</si>
  <si>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</si>
  <si>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</si>
  <si>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</si>
  <si>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</si>
  <si>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</si>
  <si>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</si>
  <si>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</si>
  <si>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</si>
  <si>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</si>
  <si>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</si>
  <si>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</si>
  <si>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</si>
  <si>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</si>
  <si>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</si>
  <si>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</si>
  <si>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</si>
  <si>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</si>
  <si>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</si>
  <si>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</si>
  <si>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</si>
  <si>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</si>
  <si>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</si>
  <si>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</si>
  <si>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</si>
  <si>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</si>
  <si>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</si>
  <si>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</si>
  <si>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</si>
  <si>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</si>
  <si>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</si>
  <si>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</si>
  <si>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</si>
  <si>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</si>
  <si>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</si>
  <si>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</si>
  <si>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</si>
  <si>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</si>
  <si>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</si>
  <si>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</si>
  <si>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</si>
  <si>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</si>
  <si>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</si>
  <si>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</si>
  <si>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</si>
  <si>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</si>
  <si>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</si>
  <si>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</si>
  <si>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</si>
  <si>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</si>
  <si>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</si>
  <si>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</si>
  <si>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</si>
  <si>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</si>
  <si>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</si>
  <si>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</si>
  <si>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</si>
  <si>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</si>
  <si>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</si>
  <si>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</si>
  <si>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</si>
  <si>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</si>
  <si>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</si>
  <si>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</si>
  <si>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</si>
  <si>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</si>
  <si>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</si>
  <si>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</si>
  <si>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</si>
  <si>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</si>
  <si>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</si>
  <si>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</si>
  <si>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</si>
  <si>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</si>
  <si>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</si>
  <si>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</si>
  <si>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</si>
  <si>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</si>
  <si>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</si>
  <si>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</si>
  <si>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</si>
  <si>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</si>
  <si>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</si>
  <si>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</si>
  <si>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</si>
  <si>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</si>
  <si>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</si>
  <si>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</si>
  <si>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</si>
  <si>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</si>
  <si>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</si>
  <si>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</si>
  <si>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</si>
  <si>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</si>
  <si>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</si>
  <si>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</si>
  <si>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</si>
  <si>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</si>
  <si>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</si>
  <si>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</si>
  <si>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</si>
  <si>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</si>
  <si>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</si>
  <si>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</si>
  <si>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</si>
  <si>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</si>
  <si>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</si>
  <si>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</si>
  <si>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</si>
  <si>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</si>
  <si>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</si>
  <si>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</si>
  <si>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</si>
  <si>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</si>
  <si>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</si>
  <si>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</si>
  <si>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</si>
  <si>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</si>
  <si>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</si>
  <si>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</si>
  <si>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</si>
  <si>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</si>
  <si>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</si>
  <si>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</si>
  <si>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</si>
  <si>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</si>
  <si>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</si>
  <si>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</si>
  <si>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</si>
  <si>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</si>
  <si>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</si>
  <si>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</si>
  <si>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</si>
  <si>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</si>
  <si>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</si>
  <si>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</si>
  <si>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</si>
  <si>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</si>
  <si>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</si>
  <si>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</si>
  <si>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</si>
  <si>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</si>
  <si>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</si>
  <si>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</si>
  <si>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</si>
  <si>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</si>
  <si>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</si>
  <si>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</si>
  <si>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</si>
  <si>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</si>
  <si>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</si>
  <si>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</si>
  <si>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</si>
  <si>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</si>
  <si>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</si>
  <si>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</si>
  <si>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</si>
  <si>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</si>
  <si>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</si>
  <si>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</si>
  <si>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</si>
  <si>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</si>
  <si>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</si>
  <si>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</si>
  <si>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</si>
  <si>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</si>
  <si>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</si>
  <si>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</si>
  <si>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</si>
  <si>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</si>
  <si>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</si>
  <si>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</si>
  <si>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</si>
  <si>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</si>
  <si>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</si>
  <si>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</si>
  <si>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</si>
  <si>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</si>
  <si>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</si>
  <si>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</si>
  <si>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</si>
  <si>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</si>
  <si>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</si>
  <si>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</si>
  <si>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</si>
  <si>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</si>
  <si>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</si>
  <si>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</si>
  <si>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</si>
  <si>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</si>
  <si>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</si>
  <si>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</si>
  <si>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</si>
  <si>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</si>
  <si>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</si>
  <si>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</si>
  <si>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</si>
  <si>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</si>
  <si>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</si>
  <si>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</si>
  <si>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</si>
  <si>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</si>
  <si>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</si>
  <si>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</si>
  <si>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</si>
  <si>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</si>
  <si>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</si>
  <si>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</si>
  <si>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</si>
  <si>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</si>
  <si>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</si>
  <si>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</si>
  <si>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</si>
  <si>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</si>
  <si>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</si>
  <si>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</si>
  <si>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</si>
  <si>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</si>
  <si>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</si>
  <si>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</si>
  <si>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</si>
  <si>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</si>
  <si>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</si>
  <si>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</si>
  <si>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</si>
  <si>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</si>
  <si>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</si>
  <si>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</si>
  <si>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</si>
  <si>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</si>
  <si>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</si>
  <si>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</si>
  <si>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</si>
  <si>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</si>
  <si>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</si>
  <si>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</si>
  <si>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</si>
  <si>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</si>
  <si>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</si>
  <si>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</si>
  <si>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</si>
  <si>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</si>
  <si>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</si>
  <si>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</si>
  <si>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</si>
  <si>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</si>
  <si>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</si>
  <si>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</si>
  <si>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</si>
  <si>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</si>
  <si>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</si>
  <si>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</si>
  <si>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</si>
  <si>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</si>
  <si>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</si>
  <si>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</si>
  <si>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</si>
  <si>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</si>
  <si>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</si>
  <si>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</si>
  <si>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</si>
  <si>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</si>
  <si>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</si>
  <si>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</si>
  <si>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</si>
  <si>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</si>
  <si>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</si>
  <si>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</si>
  <si>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</si>
  <si>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</si>
  <si>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</si>
  <si>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</si>
  <si>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</si>
  <si>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</si>
  <si>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</si>
  <si>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</si>
  <si>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</si>
  <si>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</si>
  <si>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</si>
  <si>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</si>
  <si>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</si>
  <si>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</si>
  <si>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</si>
  <si>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</si>
  <si>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</si>
  <si>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</si>
  <si>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</si>
  <si>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</si>
  <si>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</si>
  <si>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</si>
  <si>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</si>
  <si>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</si>
  <si>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</si>
  <si>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</si>
  <si>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</si>
  <si>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</si>
  <si>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</si>
  <si>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</si>
  <si>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</si>
  <si>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</si>
  <si>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</si>
  <si>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</si>
  <si>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</si>
  <si>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</si>
  <si>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</si>
  <si>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</si>
  <si>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</si>
  <si>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</si>
  <si>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</si>
  <si>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</si>
  <si>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</si>
  <si>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</si>
  <si>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</si>
  <si>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</si>
  <si>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</si>
  <si>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</si>
  <si>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</si>
  <si>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</si>
  <si>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</si>
  <si>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</si>
  <si>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</si>
  <si>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</si>
  <si>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</si>
  <si>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</si>
  <si>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</si>
  <si>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</si>
  <si>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</si>
  <si>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</si>
  <si>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</si>
  <si>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</si>
  <si>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</si>
  <si>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</si>
  <si>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</si>
  <si>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</si>
  <si>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</si>
  <si>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</si>
  <si>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</si>
  <si>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</si>
  <si>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</si>
  <si>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</si>
  <si>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</si>
  <si>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</si>
  <si>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</si>
  <si>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</si>
  <si>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</si>
  <si>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</si>
  <si>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</si>
  <si>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</si>
  <si>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</si>
  <si>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</si>
  <si>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</si>
  <si>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</si>
  <si>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</si>
  <si>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</si>
  <si>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</si>
  <si>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</si>
  <si>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</si>
  <si>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</si>
  <si>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</si>
  <si>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</si>
  <si>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</si>
  <si>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</si>
  <si>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</si>
  <si>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</si>
  <si>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</si>
  <si>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</si>
  <si>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</si>
  <si>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</si>
  <si>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</si>
  <si>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</si>
  <si>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</si>
  <si>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</si>
  <si>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</si>
  <si>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</si>
  <si>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</si>
  <si>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</si>
  <si>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</si>
  <si>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</si>
  <si>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</si>
  <si>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</si>
  <si>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</si>
  <si>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</si>
  <si>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</si>
  <si>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</si>
  <si>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</si>
  <si>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</si>
  <si>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</si>
  <si>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</si>
  <si>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</si>
  <si>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</si>
  <si>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</si>
  <si>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</si>
  <si>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</si>
  <si>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</si>
  <si>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</si>
  <si>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</si>
  <si>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</si>
  <si>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</si>
  <si>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</si>
  <si>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</si>
  <si>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</si>
  <si>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</si>
  <si>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</si>
  <si>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</si>
  <si>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</si>
  <si>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</si>
  <si>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</si>
  <si>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</si>
  <si>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</si>
  <si>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</si>
  <si>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</si>
  <si>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</si>
  <si>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</si>
  <si>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</si>
  <si>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</si>
  <si>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</si>
  <si>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</si>
  <si>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</si>
  <si>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</si>
  <si>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</si>
  <si>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</si>
  <si>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</si>
  <si>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</si>
  <si>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</si>
  <si>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</si>
  <si>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</si>
  <si>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</si>
  <si>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</si>
  <si>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</si>
  <si>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</si>
  <si>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</si>
  <si>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</si>
  <si>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</si>
  <si>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</si>
  <si>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</si>
  <si>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</si>
  <si>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</si>
  <si>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</si>
  <si>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</si>
  <si>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</si>
  <si>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</si>
  <si>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</si>
  <si>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</si>
  <si>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</si>
  <si>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</si>
  <si>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</si>
  <si>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</si>
  <si>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</si>
  <si>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</si>
  <si>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</si>
  <si>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</si>
  <si>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</si>
  <si>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</si>
  <si>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</si>
  <si>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</si>
  <si>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</si>
  <si>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</si>
  <si>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</si>
  <si>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</si>
  <si>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</si>
  <si>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</si>
  <si>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</si>
  <si>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</si>
  <si>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</si>
  <si>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</si>
  <si>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</si>
  <si>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</si>
  <si>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</si>
  <si>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</si>
  <si>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</si>
  <si>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</si>
  <si>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</si>
  <si>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</si>
  <si>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</si>
  <si>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</si>
  <si>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</si>
  <si>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</si>
  <si>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</si>
  <si>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</si>
  <si>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</si>
  <si>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</si>
  <si>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</si>
  <si>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</si>
  <si>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</si>
  <si>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</si>
  <si>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</si>
  <si>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</si>
  <si>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</si>
  <si>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</si>
  <si>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</si>
  <si>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</si>
  <si>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</si>
  <si>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</si>
  <si>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</si>
  <si>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</si>
  <si>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</si>
  <si>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</si>
  <si>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</si>
  <si>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</si>
  <si>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</si>
  <si>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</si>
  <si>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</si>
  <si>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</si>
  <si>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</si>
  <si>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</si>
  <si>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</si>
  <si>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</si>
  <si>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</si>
  <si>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</si>
  <si>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</si>
  <si>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</si>
  <si>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</si>
  <si>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</si>
  <si>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</si>
  <si>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</si>
  <si>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</si>
  <si>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</si>
  <si>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</si>
  <si>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</si>
  <si>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</si>
  <si>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</si>
  <si>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</si>
  <si>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</si>
  <si>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</si>
  <si>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</si>
  <si>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</si>
  <si>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</si>
  <si>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</si>
  <si>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</si>
  <si>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</si>
  <si>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</si>
  <si>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</si>
  <si>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</si>
  <si>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</si>
  <si>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</si>
  <si>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</si>
  <si>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</si>
  <si>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</si>
  <si>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</si>
  <si>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</si>
  <si>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</si>
  <si>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</si>
  <si>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</si>
  <si>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</si>
  <si>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</si>
  <si>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</si>
  <si>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</si>
  <si>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</si>
  <si>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</si>
  <si>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</si>
  <si>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</si>
  <si>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</si>
  <si>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</si>
  <si>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</si>
  <si>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</si>
  <si>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</si>
  <si>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</si>
  <si>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</si>
  <si>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</si>
  <si>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</si>
  <si>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</si>
  <si>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</si>
  <si>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</si>
  <si>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</si>
  <si>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</si>
  <si>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</si>
  <si>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</si>
  <si>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</si>
  <si>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</si>
  <si>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</si>
  <si>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</si>
  <si>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</si>
  <si>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</si>
  <si>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</si>
  <si>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</si>
  <si>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</si>
  <si>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</si>
  <si>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</si>
  <si>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</si>
  <si>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</si>
  <si>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</si>
  <si>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</si>
  <si>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</si>
  <si>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</si>
  <si>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</si>
  <si>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</si>
  <si>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</si>
  <si>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</si>
  <si>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</si>
  <si>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</si>
  <si>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</si>
  <si>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</si>
  <si>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</si>
  <si>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</si>
  <si>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</si>
  <si>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</si>
  <si>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</si>
  <si>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</si>
  <si>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</si>
  <si>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</si>
  <si>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</si>
  <si>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</si>
  <si>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</si>
  <si>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</si>
  <si>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</si>
  <si>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</si>
  <si>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</si>
  <si>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</si>
  <si>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</si>
  <si>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</si>
  <si>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</si>
  <si>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</si>
  <si>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</si>
  <si>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</si>
  <si>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</si>
  <si>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</si>
  <si>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</si>
  <si>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</si>
  <si>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</si>
  <si>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</si>
  <si>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</si>
  <si>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</si>
  <si>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</si>
  <si>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</si>
  <si>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</si>
  <si>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</si>
  <si>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</si>
  <si>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</si>
  <si>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</si>
  <si>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</si>
  <si>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</si>
  <si>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</si>
  <si>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</si>
  <si>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</si>
  <si>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</si>
  <si>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</si>
  <si>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</si>
  <si>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</si>
  <si>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</si>
  <si>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</si>
  <si>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</si>
  <si>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</si>
  <si>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</si>
  <si>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</si>
  <si>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</si>
  <si>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</si>
  <si>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</si>
  <si>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</si>
  <si>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</si>
  <si>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</si>
  <si>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</si>
  <si>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</si>
  <si>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</si>
  <si>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</si>
  <si>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</si>
  <si>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</si>
  <si>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</si>
  <si>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</si>
  <si>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</si>
  <si>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</si>
  <si>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</si>
  <si>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</si>
  <si>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</si>
  <si>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</si>
  <si>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</si>
  <si>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</si>
  <si>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</si>
  <si>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</si>
  <si>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</si>
  <si>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</si>
  <si>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</si>
  <si>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</si>
  <si>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</si>
  <si>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</si>
  <si>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</si>
  <si>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</si>
  <si>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</si>
  <si>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</si>
  <si>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</si>
  <si>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</si>
  <si>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</si>
  <si>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</si>
  <si>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</si>
  <si>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</si>
  <si>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</si>
  <si>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</si>
  <si>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</si>
  <si>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</si>
  <si>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</si>
  <si>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</si>
  <si>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</si>
  <si>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</si>
  <si>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</si>
  <si>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</si>
  <si>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</si>
  <si>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</si>
  <si>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</si>
  <si>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</si>
  <si>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</si>
  <si>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</si>
  <si>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</si>
  <si>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</si>
  <si>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</si>
  <si>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</si>
  <si>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</si>
  <si>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</si>
  <si>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</si>
  <si>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</si>
  <si>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</si>
  <si>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</si>
  <si>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</si>
  <si>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</si>
  <si>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</si>
  <si>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</si>
  <si>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</si>
  <si>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</si>
  <si>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</si>
  <si>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</si>
  <si>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</si>
  <si>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</si>
  <si>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</si>
  <si>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</si>
  <si>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</si>
  <si>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</si>
  <si>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</si>
  <si>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</si>
  <si>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</si>
  <si>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</si>
  <si>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</si>
  <si>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</si>
  <si>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</si>
  <si>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</si>
  <si>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</si>
  <si>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</si>
  <si>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</si>
  <si>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</si>
  <si>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</si>
  <si>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</si>
  <si>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</si>
  <si>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</si>
  <si>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</si>
  <si>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</si>
  <si>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</si>
  <si>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</si>
  <si>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</si>
  <si>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</si>
  <si>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</si>
  <si>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</si>
  <si>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</si>
  <si>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</si>
  <si>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</si>
  <si>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</si>
  <si>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</si>
  <si>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</si>
  <si>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</si>
  <si>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</si>
  <si>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</si>
  <si>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</si>
  <si>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</si>
  <si>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</si>
  <si>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</si>
  <si>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</si>
  <si>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</si>
  <si>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</si>
  <si>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</si>
  <si>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</si>
  <si>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</si>
  <si>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</si>
  <si>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</si>
  <si>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</si>
  <si>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</si>
  <si>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</si>
  <si>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</si>
  <si>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</si>
  <si>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</si>
  <si>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</si>
  <si>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</si>
  <si>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</si>
  <si>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</si>
  <si>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</si>
  <si>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</si>
  <si>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</si>
  <si>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</si>
  <si>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</si>
  <si>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</si>
  <si>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</si>
  <si>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</si>
  <si>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</si>
  <si>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</si>
  <si>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</si>
  <si>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</si>
  <si>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</si>
  <si>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</si>
  <si>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</si>
  <si>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</si>
  <si>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</si>
  <si>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</si>
  <si>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</si>
  <si>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</si>
  <si>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</si>
  <si>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</si>
  <si>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</si>
  <si>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</si>
  <si>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</si>
  <si>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</si>
  <si>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</si>
  <si>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</si>
  <si>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</si>
  <si>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</si>
  <si>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</si>
  <si>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</si>
  <si>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</si>
  <si>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</si>
  <si>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</si>
  <si>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</si>
  <si>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</si>
  <si>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</si>
  <si>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</si>
  <si>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</si>
  <si>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</si>
  <si>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</si>
  <si>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</si>
  <si>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</si>
  <si>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</si>
  <si>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</si>
  <si>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</si>
  <si>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</si>
  <si>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</si>
  <si>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</si>
  <si>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</si>
  <si>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</si>
  <si>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</si>
  <si>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</si>
  <si>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</si>
  <si>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</si>
  <si>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</si>
  <si>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</si>
  <si>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</si>
  <si>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</si>
  <si>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</si>
  <si>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</si>
  <si>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</si>
  <si>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</si>
  <si>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</si>
  <si>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</si>
  <si>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</si>
  <si>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</si>
  <si>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</si>
  <si>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</si>
  <si>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</si>
  <si>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</si>
  <si>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</si>
  <si>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</si>
  <si>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</si>
  <si>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</si>
  <si>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</si>
  <si>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</si>
  <si>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</si>
  <si>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</si>
  <si>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</si>
  <si>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</si>
  <si>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</si>
  <si>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</si>
  <si>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</si>
  <si>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</si>
  <si>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</si>
  <si>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</si>
  <si>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</si>
  <si>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</si>
  <si>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</si>
  <si>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</si>
  <si>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</si>
  <si>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</si>
  <si>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</si>
  <si>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</si>
  <si>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</si>
  <si>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</si>
  <si>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</si>
  <si>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</si>
  <si>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</si>
  <si>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</si>
  <si>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</si>
  <si>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</si>
  <si>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</si>
  <si>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</si>
  <si>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</si>
  <si>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</si>
  <si>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</si>
  <si>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</si>
  <si>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</si>
  <si>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</si>
  <si>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</si>
  <si>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</si>
  <si>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</si>
  <si>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</si>
  <si>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</si>
  <si>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</si>
  <si>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</si>
  <si>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</si>
  <si>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</si>
  <si>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</si>
  <si>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</si>
  <si>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</si>
  <si>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</si>
  <si>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</si>
  <si>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</si>
  <si>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</si>
  <si>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</si>
  <si>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</si>
  <si>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</si>
  <si>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</si>
  <si>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</si>
  <si>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</si>
  <si>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</si>
  <si>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</si>
  <si>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</si>
  <si>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</si>
  <si>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</si>
  <si>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</si>
  <si>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</si>
  <si>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</si>
  <si>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</si>
  <si>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</si>
  <si>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</si>
  <si>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</si>
  <si>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</si>
  <si>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</si>
  <si>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</si>
  <si>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</si>
  <si>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</si>
  <si>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</si>
  <si>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</si>
  <si>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</si>
  <si>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</si>
  <si>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</si>
  <si>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</si>
  <si>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</si>
  <si>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</si>
  <si>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</si>
  <si>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</si>
  <si>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</si>
  <si>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</si>
  <si>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</si>
  <si>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</si>
  <si>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</si>
  <si>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</si>
  <si>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</si>
  <si>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</si>
  <si>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</si>
  <si>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</si>
  <si>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</si>
  <si>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</si>
  <si>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</si>
  <si>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</si>
  <si>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</si>
  <si>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</si>
  <si>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</si>
  <si>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</si>
  <si>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</si>
  <si>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</si>
  <si>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</si>
  <si>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</si>
  <si>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</si>
  <si>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</si>
  <si>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</si>
  <si>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</si>
  <si>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</si>
  <si>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</si>
  <si>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</si>
  <si>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</si>
  <si>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</si>
  <si>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</si>
  <si>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</si>
  <si>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</si>
  <si>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</si>
  <si>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</si>
  <si>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</si>
  <si>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</si>
  <si>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</si>
  <si>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</si>
  <si>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</si>
  <si>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</si>
  <si>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</si>
  <si>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</si>
  <si>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</si>
  <si>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</si>
  <si>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</si>
  <si>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</si>
  <si>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</si>
  <si>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</si>
  <si>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</si>
  <si>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</si>
  <si>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</si>
  <si>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</si>
  <si>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</si>
  <si>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</si>
  <si>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</si>
  <si>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</si>
  <si>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</si>
  <si>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</si>
  <si>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</si>
  <si>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</si>
  <si>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</si>
  <si>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</si>
  <si>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</si>
  <si>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</si>
  <si>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</si>
  <si>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</si>
  <si>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</si>
  <si>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</si>
  <si>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</si>
  <si>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</si>
  <si>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</si>
  <si>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</si>
  <si>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</si>
  <si>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</si>
  <si>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</si>
  <si>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</si>
  <si>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</si>
  <si>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</si>
  <si>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</si>
  <si>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</si>
  <si>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</si>
  <si>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</si>
  <si>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</si>
  <si>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</si>
  <si>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</si>
  <si>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</si>
  <si>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</si>
  <si>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</si>
  <si>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</si>
  <si>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</si>
  <si>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</si>
  <si>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</si>
  <si>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</si>
  <si>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</si>
  <si>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</si>
  <si>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</si>
  <si>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</si>
  <si>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</si>
  <si>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</si>
  <si>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</si>
  <si>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</si>
  <si>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</si>
  <si>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</si>
  <si>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</si>
  <si>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</si>
  <si>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</si>
  <si>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</si>
  <si>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</si>
  <si>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</si>
  <si>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</si>
  <si>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</si>
  <si>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</si>
  <si>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</si>
  <si>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</si>
  <si>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</si>
  <si>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</si>
  <si>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</si>
  <si>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</si>
  <si>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</si>
  <si>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</si>
  <si>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</si>
  <si>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</si>
  <si>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</si>
  <si>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</si>
  <si>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</si>
  <si>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</si>
  <si>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</si>
  <si>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</si>
  <si>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</si>
  <si>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</si>
  <si>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</si>
  <si>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</si>
  <si>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</si>
  <si>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</si>
  <si>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</si>
  <si>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</si>
  <si>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</si>
  <si>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</si>
  <si>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</si>
  <si>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</si>
  <si>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</si>
  <si>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</si>
  <si>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</si>
  <si>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</si>
  <si>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</si>
  <si>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</si>
  <si>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</si>
  <si>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</si>
  <si>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</si>
  <si>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</si>
  <si>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</si>
  <si>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</si>
  <si>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</si>
  <si>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</si>
  <si>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</si>
  <si>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</si>
  <si>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</si>
  <si>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</si>
  <si>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</si>
  <si>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</si>
  <si>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</si>
  <si>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</si>
  <si>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</si>
  <si>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</si>
  <si>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</si>
  <si>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</si>
  <si>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</si>
  <si>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</si>
  <si>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</si>
  <si>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</si>
  <si>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</si>
  <si>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</si>
  <si>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</si>
  <si>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</si>
  <si>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</si>
  <si>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</si>
  <si>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</si>
  <si>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</si>
  <si>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</si>
  <si>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</si>
  <si>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</si>
  <si>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</si>
  <si>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</si>
  <si>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</si>
  <si>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</si>
  <si>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</si>
  <si>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</si>
  <si>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</si>
  <si>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</si>
  <si>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</si>
  <si>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</si>
  <si>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</si>
  <si>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</si>
  <si>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</si>
  <si>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</si>
  <si>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</si>
  <si>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</si>
  <si>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</si>
  <si>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</si>
  <si>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</si>
  <si>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</si>
  <si>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</si>
  <si>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</si>
  <si>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</si>
  <si>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</si>
  <si>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</si>
  <si>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</si>
  <si>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</si>
  <si>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</si>
  <si>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</si>
  <si>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</si>
  <si>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</si>
  <si>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</si>
  <si>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</si>
  <si>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</si>
  <si>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</si>
  <si>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</si>
  <si>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</si>
  <si>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</si>
  <si>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</si>
  <si>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</si>
  <si>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</si>
  <si>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</si>
  <si>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</si>
  <si>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</si>
  <si>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</si>
  <si>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</si>
  <si>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</si>
  <si>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</si>
  <si>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</si>
  <si>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</si>
  <si>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</si>
  <si>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</si>
  <si>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</si>
  <si>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</si>
  <si>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</si>
  <si>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</si>
  <si>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</si>
  <si>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</si>
  <si>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</si>
  <si>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</si>
  <si>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</si>
  <si>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</si>
  <si>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</si>
  <si>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</si>
  <si>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</si>
  <si>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</si>
  <si>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</si>
  <si>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</si>
  <si>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</si>
  <si>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</si>
  <si>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</si>
  <si>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</si>
  <si>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</si>
  <si>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</si>
  <si>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</si>
  <si>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</si>
  <si>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</si>
  <si>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</si>
  <si>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</si>
  <si>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</si>
  <si>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</si>
  <si>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</si>
  <si>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</si>
  <si>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</si>
  <si>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</si>
  <si>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</si>
  <si>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</si>
  <si>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</si>
  <si>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</si>
  <si>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</si>
  <si>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</si>
  <si>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</si>
  <si>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</si>
  <si>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</si>
  <si>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</si>
  <si>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</si>
  <si>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</si>
  <si>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</si>
  <si>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</si>
  <si>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</si>
  <si>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</si>
  <si>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</si>
  <si>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</si>
  <si>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</si>
  <si>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</si>
  <si>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</si>
  <si>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</si>
  <si>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</si>
  <si>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</si>
  <si>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</si>
  <si>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</si>
  <si>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</si>
  <si>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</si>
  <si>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</si>
  <si>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</si>
  <si>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</si>
  <si>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</si>
  <si>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</si>
  <si>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</si>
  <si>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</si>
  <si>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</si>
  <si>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</si>
  <si>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</si>
  <si>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</si>
  <si>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</si>
  <si>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</si>
  <si>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</si>
  <si>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</si>
  <si>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</si>
  <si>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</si>
  <si>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</si>
  <si>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</si>
  <si>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</si>
  <si>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</si>
  <si>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</si>
  <si>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</si>
  <si>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</si>
  <si>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</si>
  <si>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</si>
  <si>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</si>
  <si>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</si>
  <si>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</si>
  <si>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</si>
  <si>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</si>
  <si>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</si>
  <si>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</si>
  <si>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</si>
  <si>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</si>
  <si>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</si>
  <si>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</si>
  <si>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</si>
  <si>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</si>
  <si>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</si>
  <si>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</si>
  <si>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</si>
  <si>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</si>
  <si>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</si>
  <si>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</si>
  <si>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</si>
  <si>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</si>
  <si>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</si>
  <si>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</si>
  <si>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</si>
  <si>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</si>
  <si>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</si>
  <si>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</si>
  <si>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</si>
  <si>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</si>
  <si>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</si>
  <si>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</si>
  <si>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</si>
  <si>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</si>
  <si>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</si>
  <si>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</si>
  <si>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</si>
  <si>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</si>
  <si>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</si>
  <si>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</si>
  <si>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</si>
  <si>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</si>
  <si>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</si>
  <si>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</si>
  <si>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</si>
  <si>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</si>
  <si>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</si>
  <si>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</si>
  <si>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</si>
  <si>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</si>
  <si>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</si>
  <si>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</si>
  <si>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</si>
  <si>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</si>
  <si>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</si>
  <si>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</si>
  <si>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</si>
  <si>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</si>
  <si>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</si>
  <si>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</si>
  <si>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</si>
  <si>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</si>
  <si>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</si>
  <si>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</si>
  <si>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</si>
  <si>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</si>
  <si>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</si>
  <si>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</si>
  <si>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</si>
  <si>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</si>
  <si>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</si>
  <si>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</si>
  <si>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</si>
  <si>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</si>
  <si>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</si>
  <si>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</si>
  <si>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</si>
  <si>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</si>
  <si>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</si>
  <si>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</si>
  <si>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</si>
  <si>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</si>
  <si>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</si>
  <si>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</si>
  <si>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</si>
  <si>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</si>
  <si>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</si>
  <si>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</si>
  <si>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</si>
  <si>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</si>
  <si>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</si>
  <si>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</si>
  <si>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</si>
  <si>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</si>
  <si>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</si>
  <si>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</si>
  <si>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</si>
  <si>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</si>
  <si>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</si>
  <si>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</si>
  <si>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</si>
  <si>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</si>
  <si>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</si>
  <si>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</si>
  <si>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</si>
  <si>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</si>
  <si>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</si>
  <si>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</si>
  <si>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</si>
  <si>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</si>
  <si>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</si>
  <si>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</si>
  <si>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</si>
  <si>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</si>
  <si>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</si>
  <si>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</si>
  <si>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</si>
  <si>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</si>
  <si>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</si>
  <si>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</si>
  <si>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</si>
  <si>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</si>
  <si>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</si>
  <si>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</si>
  <si>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</si>
  <si>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</si>
  <si>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</si>
  <si>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</si>
  <si>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</si>
  <si>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</si>
  <si>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</si>
  <si>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</si>
  <si>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</si>
  <si>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</si>
  <si>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</si>
  <si>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</si>
  <si>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</si>
  <si>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</si>
  <si>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</si>
  <si>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</si>
  <si>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</si>
  <si>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</si>
  <si>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</si>
  <si>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</si>
  <si>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</si>
  <si>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</si>
  <si>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</si>
  <si>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</si>
  <si>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</si>
  <si>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</si>
  <si>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</si>
  <si>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</si>
  <si>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</si>
  <si>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</si>
  <si>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</si>
  <si>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</si>
  <si>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</si>
  <si>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</si>
  <si>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</si>
  <si>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</si>
  <si>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</si>
  <si>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</si>
  <si>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</si>
  <si>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</si>
  <si>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</si>
  <si>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</si>
  <si>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</si>
  <si>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</si>
  <si>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</si>
  <si>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</si>
  <si>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</si>
  <si>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</si>
  <si>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</si>
  <si>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</si>
  <si>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</si>
  <si>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</si>
  <si>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</si>
  <si>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</si>
  <si>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</si>
  <si>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</si>
  <si>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</si>
  <si>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</si>
  <si>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</si>
  <si>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</si>
  <si>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</si>
  <si>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</si>
  <si>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</si>
  <si>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</si>
  <si>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</si>
  <si>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</si>
  <si>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</si>
  <si>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</si>
  <si>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</si>
  <si>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</si>
  <si>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</si>
  <si>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</si>
  <si>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</si>
  <si>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</si>
  <si>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</si>
  <si>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</si>
  <si>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</si>
  <si>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</si>
  <si>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</si>
  <si>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</si>
  <si>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</si>
  <si>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</si>
  <si>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</si>
  <si>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</si>
  <si>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</si>
  <si>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</si>
  <si>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</si>
  <si>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</si>
  <si>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</si>
  <si>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</si>
  <si>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</si>
  <si>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</si>
  <si>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</si>
  <si>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</si>
  <si>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</si>
  <si>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</si>
  <si>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</si>
  <si>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</si>
  <si>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</si>
  <si>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</si>
  <si>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</si>
  <si>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</si>
  <si>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</si>
  <si>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</si>
  <si>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</si>
  <si>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</si>
  <si>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</si>
  <si>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</si>
  <si>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</si>
  <si>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</si>
  <si>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</si>
  <si>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</si>
  <si>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</si>
  <si>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</si>
  <si>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</si>
  <si>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</si>
  <si>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</si>
  <si>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</si>
  <si>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</si>
  <si>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</si>
  <si>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</si>
  <si>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</si>
  <si>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</si>
  <si>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</si>
  <si>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</si>
  <si>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</si>
  <si>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</si>
  <si>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</si>
  <si>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</si>
  <si>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</si>
  <si>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</si>
  <si>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</si>
  <si>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</si>
  <si>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</si>
  <si>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</si>
  <si>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</si>
  <si>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</si>
  <si>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</si>
  <si>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</si>
  <si>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</si>
  <si>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</si>
  <si>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</si>
  <si>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</si>
  <si>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</si>
  <si>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</si>
  <si>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</si>
  <si>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</si>
  <si>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</si>
  <si>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</si>
  <si>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</si>
  <si>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</si>
  <si>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</si>
  <si>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</si>
  <si>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</si>
  <si>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</si>
  <si>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</si>
  <si>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</si>
  <si>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</si>
  <si>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</si>
  <si>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</si>
  <si>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</si>
  <si>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</si>
  <si>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</si>
  <si>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</si>
  <si>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</si>
  <si>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</si>
  <si>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</si>
  <si>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</si>
  <si>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</si>
  <si>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</si>
  <si>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</si>
  <si>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</si>
  <si>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</si>
  <si>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</si>
  <si>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</si>
  <si>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</si>
  <si>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</si>
  <si>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</si>
  <si>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</si>
  <si>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</si>
  <si>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</si>
  <si>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</si>
  <si>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</si>
  <si>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</si>
  <si>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</si>
  <si>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</si>
  <si>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</si>
  <si>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</si>
  <si>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</si>
  <si>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</si>
  <si>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</si>
  <si>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</si>
  <si>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</si>
  <si>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</si>
  <si>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</si>
  <si>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</si>
  <si>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</si>
  <si>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</si>
  <si>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</si>
  <si>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</si>
  <si>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</si>
  <si>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</si>
  <si>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</si>
  <si>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</si>
  <si>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</si>
  <si>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</si>
  <si>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</si>
  <si>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</si>
  <si>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</si>
  <si>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</si>
  <si>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</si>
  <si>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</si>
  <si>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</si>
  <si>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</si>
  <si>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</si>
  <si>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</si>
  <si>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</si>
  <si>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</si>
  <si>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</si>
  <si>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</si>
  <si>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</si>
  <si>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</si>
  <si>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</si>
  <si>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</si>
  <si>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</si>
  <si>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</si>
  <si>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</si>
  <si>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</si>
  <si>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</si>
  <si>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</si>
  <si>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</si>
  <si>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</si>
  <si>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</si>
  <si>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</si>
  <si>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</si>
  <si>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</si>
  <si>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</si>
  <si>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</si>
  <si>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</si>
  <si>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</si>
  <si>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</si>
  <si>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</si>
  <si>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</si>
  <si>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</si>
  <si>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</si>
  <si>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</si>
  <si>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</si>
  <si>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</si>
  <si>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</si>
  <si>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</si>
  <si>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</si>
  <si>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</si>
  <si>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</si>
  <si>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</si>
  <si>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</si>
  <si>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</si>
  <si>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</si>
  <si>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</si>
  <si>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</si>
  <si>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</si>
  <si>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</si>
  <si>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</si>
  <si>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</si>
  <si>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</si>
  <si>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</si>
  <si>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</si>
  <si>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</si>
  <si>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</si>
  <si>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</si>
  <si>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</si>
  <si>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</si>
  <si>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</si>
  <si>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</si>
  <si>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</si>
  <si>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</si>
  <si>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</si>
  <si>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</si>
  <si>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</si>
  <si>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</si>
  <si>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</si>
  <si>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</si>
  <si>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</si>
  <si>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</si>
  <si>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</si>
  <si>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</si>
  <si>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</si>
  <si>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</si>
  <si>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</si>
  <si>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</si>
  <si>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</si>
  <si>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</si>
  <si>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</si>
  <si>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</si>
  <si>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</si>
  <si>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</si>
  <si>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</si>
  <si>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</si>
  <si>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</si>
  <si>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</si>
  <si>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</si>
  <si>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</si>
  <si>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</si>
  <si>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</si>
  <si>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</si>
  <si>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</si>
  <si>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</si>
  <si>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</si>
  <si>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</si>
  <si>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</si>
  <si>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</si>
  <si>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</si>
  <si>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</si>
  <si>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</si>
  <si>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</si>
  <si>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</si>
  <si>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</si>
  <si>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</si>
  <si>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</si>
  <si>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</si>
  <si>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</si>
  <si>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</si>
  <si>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</si>
  <si>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</si>
  <si>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</si>
  <si>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</si>
  <si>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</si>
  <si>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</si>
  <si>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</si>
  <si>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</si>
  <si>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</si>
  <si>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</si>
  <si>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</si>
  <si>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</si>
  <si>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</si>
  <si>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</si>
  <si>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</si>
  <si>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</si>
  <si>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</si>
  <si>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</si>
  <si>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</si>
  <si>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</si>
  <si>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</si>
  <si>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</si>
  <si>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</si>
  <si>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</si>
  <si>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</si>
  <si>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</si>
  <si>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</si>
  <si>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</si>
  <si>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</si>
  <si>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</si>
  <si>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</si>
  <si>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</si>
  <si>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</si>
  <si>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</si>
  <si>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</si>
  <si>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</si>
  <si>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</si>
  <si>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</si>
  <si>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</si>
  <si>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</si>
  <si>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</si>
  <si>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</si>
  <si>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</si>
  <si>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</si>
  <si>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</si>
  <si>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</si>
  <si>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</si>
  <si>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</si>
  <si>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</si>
  <si>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</si>
  <si>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</si>
  <si>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</si>
  <si>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</si>
  <si>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</si>
  <si>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</si>
  <si>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</si>
  <si>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</si>
  <si>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</si>
  <si>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</si>
  <si>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</si>
  <si>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</si>
  <si>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</si>
  <si>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</si>
  <si>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</si>
  <si>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</si>
  <si>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</si>
  <si>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</si>
  <si>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</si>
  <si>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</si>
  <si>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</si>
  <si>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</si>
  <si>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</si>
  <si>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</si>
  <si>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</si>
  <si>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</si>
  <si>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</si>
  <si>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</si>
  <si>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</si>
  <si>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</si>
  <si>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</si>
  <si>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</si>
  <si>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</si>
  <si>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</si>
  <si>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</si>
  <si>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</si>
  <si>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</si>
  <si>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</si>
  <si>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</si>
  <si>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</si>
  <si>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</si>
  <si>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</si>
  <si>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</si>
  <si>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</si>
  <si>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</si>
  <si>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</si>
  <si>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</si>
  <si>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</si>
  <si>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</si>
  <si>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</si>
  <si>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</si>
  <si>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</si>
  <si>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</si>
  <si>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</si>
  <si>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</si>
  <si>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</si>
  <si>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</si>
  <si>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</si>
  <si>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</si>
  <si>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</si>
  <si>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</si>
  <si>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</si>
  <si>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</si>
  <si>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</si>
  <si>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</si>
  <si>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</si>
  <si>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</si>
  <si>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</si>
  <si>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</si>
  <si>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</si>
  <si>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</si>
  <si>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</si>
  <si>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</si>
  <si>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</si>
  <si>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</si>
  <si>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</si>
  <si>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</si>
  <si>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</si>
  <si>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</si>
  <si>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</si>
  <si>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</si>
  <si>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</si>
  <si>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</si>
  <si>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</si>
  <si>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</si>
  <si>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</si>
  <si>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</si>
  <si>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</si>
  <si>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</si>
  <si>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</si>
  <si>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</si>
  <si>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</si>
  <si>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</si>
  <si>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</si>
  <si>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</si>
  <si>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</si>
  <si>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</si>
  <si>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</si>
  <si>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</si>
  <si>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</si>
  <si>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</si>
  <si>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</si>
  <si>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</si>
  <si>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</si>
  <si>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</si>
  <si>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</si>
  <si>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</si>
  <si>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</si>
  <si>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</si>
  <si>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</si>
  <si>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</si>
  <si>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</si>
  <si>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</si>
  <si>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</si>
  <si>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</si>
  <si>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</si>
  <si>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</si>
  <si>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</si>
  <si>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</si>
  <si>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</si>
  <si>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</si>
  <si>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</si>
  <si>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</si>
  <si>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</si>
  <si>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</si>
  <si>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</si>
  <si>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</si>
  <si>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</si>
  <si>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</si>
  <si>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</si>
  <si>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</si>
  <si>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</si>
  <si>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</si>
  <si>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</si>
  <si>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</si>
  <si>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</si>
  <si>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</si>
  <si>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</si>
  <si>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</si>
  <si>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</si>
  <si>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</si>
  <si>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</si>
  <si>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</si>
  <si>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</si>
  <si>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</si>
  <si>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</si>
  <si>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</si>
  <si>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</si>
  <si>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</si>
  <si>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</si>
  <si>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</si>
  <si>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</si>
  <si>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</si>
  <si>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</si>
  <si>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</si>
  <si>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</si>
  <si>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</si>
  <si>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</si>
  <si>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</si>
  <si>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</si>
  <si>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</si>
  <si>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</si>
  <si>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</si>
  <si>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</si>
  <si>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</si>
  <si>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</si>
  <si>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</si>
  <si>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</si>
  <si>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</si>
  <si>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</si>
  <si>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</si>
  <si>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</si>
  <si>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</si>
  <si>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</si>
  <si>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</si>
  <si>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</si>
  <si>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</si>
  <si>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</si>
  <si>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</si>
  <si>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</si>
  <si>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</si>
  <si>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</si>
  <si>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</si>
  <si>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</si>
  <si>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</si>
  <si>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</si>
  <si>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</si>
  <si>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</si>
  <si>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</si>
  <si>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</si>
  <si>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</si>
  <si>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</si>
  <si>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</si>
  <si>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</si>
  <si>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</si>
  <si>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</si>
  <si>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</si>
  <si>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</si>
  <si>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</si>
  <si>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</si>
  <si>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</si>
  <si>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</si>
  <si>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</si>
  <si>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</si>
  <si>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</si>
  <si>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</si>
  <si>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</si>
  <si>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</si>
  <si>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</si>
  <si>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</si>
  <si>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</si>
  <si>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</si>
  <si>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</si>
  <si>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</si>
  <si>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</si>
  <si>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</si>
  <si>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</si>
  <si>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</si>
  <si>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</si>
  <si>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</si>
  <si>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</si>
  <si>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</si>
  <si>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</si>
  <si>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</si>
  <si>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</si>
  <si>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</si>
  <si>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</si>
  <si>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</si>
  <si>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</si>
  <si>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</si>
  <si>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</si>
  <si>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</si>
  <si>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</si>
  <si>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</si>
  <si>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</si>
  <si>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</si>
  <si>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</si>
  <si>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</si>
  <si>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</si>
  <si>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</si>
  <si>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</si>
  <si>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</si>
  <si>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</si>
  <si>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</si>
  <si>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</si>
  <si>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</si>
  <si>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</si>
  <si>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</si>
  <si>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</si>
  <si>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</si>
  <si>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</si>
  <si>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</si>
  <si>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</si>
  <si>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</si>
  <si>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</si>
  <si>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</si>
  <si>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</si>
  <si>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</si>
  <si>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</si>
  <si>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</si>
  <si>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</si>
  <si>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</si>
  <si>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</si>
  <si>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</si>
  <si>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</si>
  <si>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</si>
  <si>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</si>
  <si>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</si>
  <si>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</si>
  <si>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</si>
  <si>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</si>
  <si>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</si>
  <si>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</si>
  <si>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</si>
  <si>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</si>
  <si>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</si>
  <si>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</si>
  <si>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</si>
  <si>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</si>
  <si>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</si>
  <si>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</si>
  <si>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</si>
  <si>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</si>
  <si>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</si>
  <si>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</si>
  <si>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</si>
  <si>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</si>
  <si>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</si>
  <si>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</si>
  <si>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</si>
  <si>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</si>
  <si>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</si>
  <si>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</si>
  <si>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</si>
  <si>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</si>
  <si>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</si>
  <si>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</si>
  <si>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</si>
  <si>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</si>
  <si>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</si>
  <si>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</si>
  <si>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</si>
  <si>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</si>
  <si>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</si>
  <si>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</si>
  <si>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</si>
  <si>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</si>
  <si>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</si>
  <si>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</si>
  <si>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</si>
  <si>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</si>
  <si>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</si>
  <si>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</si>
  <si>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</si>
  <si>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</si>
  <si>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</si>
  <si>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</si>
  <si>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</si>
  <si>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</si>
  <si>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</si>
  <si>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</si>
  <si>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</si>
  <si>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</si>
  <si>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</si>
  <si>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</si>
  <si>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</si>
  <si>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</si>
  <si>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</si>
  <si>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</si>
  <si>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</si>
  <si>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</si>
  <si>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</si>
  <si>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</si>
  <si>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</si>
  <si>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</si>
  <si>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</si>
  <si>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</si>
  <si>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</si>
  <si>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</si>
  <si>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</si>
  <si>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</si>
  <si>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</si>
  <si>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</si>
  <si>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</si>
  <si>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</si>
  <si>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</si>
  <si>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</si>
  <si>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</si>
  <si>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</si>
  <si>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</si>
  <si>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</si>
  <si>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</si>
  <si>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</si>
  <si>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</si>
  <si>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</si>
  <si>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</si>
  <si>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</si>
  <si>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</si>
  <si>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</si>
  <si>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</si>
  <si>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</si>
  <si>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</si>
  <si>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</si>
  <si>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</si>
  <si>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</si>
  <si>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</si>
  <si>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</si>
  <si>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</si>
  <si>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</si>
  <si>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</si>
  <si>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</si>
  <si>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</si>
  <si>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</si>
  <si>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</si>
  <si>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</si>
  <si>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</si>
  <si>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</si>
  <si>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</si>
  <si>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</si>
  <si>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</si>
  <si>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</si>
  <si>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</si>
  <si>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</si>
  <si>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</si>
  <si>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</si>
  <si>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</si>
  <si>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</si>
  <si>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</si>
  <si>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</si>
  <si>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</si>
  <si>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</si>
  <si>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</si>
  <si>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</si>
  <si>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</si>
  <si>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</si>
  <si>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</si>
  <si>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</si>
  <si>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</si>
  <si>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</si>
  <si>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</si>
  <si>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</si>
  <si>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</si>
  <si>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</si>
  <si>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</si>
  <si>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</si>
  <si>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</si>
  <si>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</si>
  <si>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</si>
  <si>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</si>
  <si>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</si>
  <si>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</si>
  <si>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</si>
  <si>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</si>
  <si>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</si>
  <si>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</si>
  <si>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</si>
  <si>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</si>
  <si>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</si>
  <si>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</si>
  <si>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</si>
  <si>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</si>
  <si>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</si>
  <si>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</si>
  <si>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</si>
  <si>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</si>
  <si>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</si>
  <si>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</si>
  <si>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</si>
  <si>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</si>
  <si>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</si>
  <si>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</si>
  <si>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</si>
  <si>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</si>
  <si>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</si>
  <si>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</si>
  <si>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</si>
  <si>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</si>
  <si>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</si>
  <si>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</si>
  <si>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</si>
  <si>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</si>
  <si>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</si>
  <si>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</si>
  <si>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</si>
  <si>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</si>
  <si>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</si>
  <si>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</si>
  <si>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</si>
  <si>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</si>
  <si>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</si>
  <si>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</si>
  <si>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</si>
  <si>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</si>
  <si>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</si>
  <si>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</si>
  <si>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</si>
  <si>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</si>
  <si>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</si>
  <si>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</si>
  <si>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</si>
  <si>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</si>
  <si>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</si>
  <si>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</si>
  <si>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</si>
  <si>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</si>
  <si>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</si>
  <si>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</si>
  <si>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</si>
  <si>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</si>
  <si>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</si>
  <si>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</si>
  <si>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</si>
  <si>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</si>
  <si>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</si>
  <si>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</si>
  <si>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</si>
  <si>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</si>
  <si>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</si>
  <si>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</si>
  <si>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</si>
  <si>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</si>
  <si>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</si>
  <si>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</si>
  <si>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</si>
  <si>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</si>
  <si>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</si>
  <si>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</si>
  <si>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</si>
  <si>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</si>
  <si>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</si>
  <si>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</si>
  <si>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</si>
  <si>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</si>
  <si>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</si>
  <si>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</si>
  <si>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</si>
  <si>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</si>
  <si>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</si>
  <si>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</si>
  <si>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</si>
  <si>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</si>
  <si>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</si>
  <si>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</si>
  <si>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</si>
  <si>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</si>
  <si>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</si>
  <si>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</si>
  <si>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</si>
  <si>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</si>
  <si>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</si>
  <si>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</si>
  <si>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</si>
  <si>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</si>
  <si>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</si>
  <si>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</si>
  <si>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</si>
  <si>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</si>
  <si>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</si>
  <si>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</si>
  <si>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</si>
  <si>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</si>
  <si>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</si>
  <si>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</si>
  <si>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</si>
  <si>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</si>
  <si>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</si>
  <si>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</si>
  <si>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</si>
  <si>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</si>
  <si>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</si>
  <si>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</si>
  <si>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</si>
  <si>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</si>
  <si>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</si>
  <si>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</si>
  <si>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</si>
  <si>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</si>
  <si>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</si>
  <si>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</si>
  <si>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</si>
  <si>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</si>
  <si>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</si>
  <si>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</si>
  <si>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</si>
  <si>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</si>
  <si>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</si>
  <si>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</si>
  <si>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</si>
  <si>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</si>
  <si>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</si>
  <si>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</si>
  <si>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</si>
  <si>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</si>
  <si>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</si>
  <si>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</si>
  <si>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</si>
  <si>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</si>
  <si>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</si>
  <si>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</si>
  <si>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</si>
  <si>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</si>
  <si>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</si>
  <si>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</si>
  <si>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</si>
  <si>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</si>
  <si>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</si>
  <si>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</si>
  <si>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</si>
  <si>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</si>
  <si>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</si>
  <si>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</si>
  <si>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</si>
  <si>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</si>
  <si>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</si>
  <si>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</si>
  <si>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</si>
  <si>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</si>
  <si>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</si>
  <si>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</si>
  <si>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</si>
  <si>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</si>
  <si>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</si>
  <si>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</si>
  <si>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</si>
  <si>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</si>
  <si>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</si>
  <si>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</si>
  <si>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</si>
  <si>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</si>
  <si>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</si>
  <si>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</si>
  <si>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</si>
  <si>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</si>
  <si>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</si>
  <si>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</si>
  <si>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</si>
  <si>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</si>
  <si>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</si>
  <si>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</si>
  <si>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</si>
  <si>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</si>
  <si>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</si>
  <si>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</si>
  <si>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</si>
  <si>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</si>
  <si>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</si>
  <si>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</si>
  <si>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</si>
  <si>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</si>
  <si>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</si>
  <si>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</si>
  <si>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</si>
  <si>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</si>
  <si>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</si>
  <si>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</si>
  <si>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</si>
  <si>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</si>
  <si>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</si>
  <si>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</si>
  <si>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</si>
  <si>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</si>
  <si>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</si>
  <si>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</si>
  <si>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</si>
  <si>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</si>
  <si>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</si>
  <si>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</si>
  <si>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</si>
  <si>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</si>
  <si>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</si>
  <si>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</si>
  <si>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</si>
  <si>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</si>
  <si>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</si>
  <si>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</si>
  <si>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</si>
  <si>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</si>
  <si>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</si>
  <si>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</si>
  <si>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</si>
  <si>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</si>
  <si>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</si>
  <si>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</si>
  <si>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</si>
  <si>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</si>
  <si>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</si>
  <si>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</si>
  <si>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</si>
  <si>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</si>
  <si>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</si>
  <si>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</si>
  <si>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</si>
  <si>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</si>
  <si>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</si>
  <si>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</si>
  <si>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</si>
  <si>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</si>
  <si>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</si>
  <si>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</si>
  <si>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</si>
  <si>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</si>
  <si>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</si>
  <si>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</si>
  <si>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</si>
  <si>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</si>
  <si>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</si>
  <si>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</si>
  <si>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</si>
  <si>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</si>
  <si>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</si>
  <si>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</si>
  <si>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</si>
  <si>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</si>
  <si>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</si>
  <si>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</si>
  <si>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</si>
  <si>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</si>
  <si>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</si>
  <si>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</si>
  <si>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</si>
  <si>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</si>
  <si>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</si>
  <si>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</si>
  <si>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</si>
  <si>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</si>
  <si>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</si>
  <si>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</si>
  <si>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</si>
  <si>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</si>
  <si>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</si>
  <si>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</si>
  <si>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</si>
  <si>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</si>
  <si>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</si>
  <si>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</si>
  <si>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</si>
  <si>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</si>
  <si>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</si>
  <si>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</si>
  <si>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</si>
  <si>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</si>
  <si>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</si>
  <si>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</si>
  <si>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</si>
  <si>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</si>
  <si>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</si>
  <si>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</si>
  <si>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</si>
  <si>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</si>
  <si>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</si>
  <si>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</si>
  <si>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</si>
  <si>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</si>
  <si>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</si>
  <si>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</si>
  <si>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</si>
  <si>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</si>
  <si>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</si>
  <si>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</si>
  <si>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</si>
  <si>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</si>
  <si>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</si>
  <si>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</si>
  <si>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</si>
  <si>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</si>
  <si>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</si>
  <si>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</si>
  <si>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</si>
  <si>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</si>
  <si>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</si>
  <si>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</si>
  <si>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</si>
  <si>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</si>
  <si>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</si>
  <si>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</si>
  <si>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</si>
  <si>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</si>
  <si>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</si>
  <si>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</si>
  <si>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</si>
  <si>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</si>
  <si>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</si>
  <si>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</si>
  <si>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</si>
  <si>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</si>
  <si>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</si>
  <si>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</si>
  <si>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</si>
  <si>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</si>
  <si>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</si>
  <si>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</si>
  <si>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</si>
  <si>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</si>
  <si>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</si>
  <si>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</si>
  <si>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</si>
  <si>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</si>
  <si>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</si>
  <si>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</si>
  <si>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</si>
  <si>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</si>
  <si>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</si>
  <si>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</si>
  <si>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</si>
  <si>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</si>
  <si>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</si>
  <si>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</si>
  <si>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</si>
  <si>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</si>
  <si>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</si>
  <si>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</si>
  <si>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</si>
  <si>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</si>
  <si>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</si>
  <si>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</si>
  <si>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</si>
  <si>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</si>
  <si>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</si>
  <si>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</si>
  <si>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</si>
  <si>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</si>
  <si>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</si>
  <si>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</si>
  <si>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</si>
  <si>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</si>
  <si>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</si>
  <si>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</si>
  <si>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</si>
  <si>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</si>
  <si>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</si>
  <si>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</si>
  <si>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</si>
  <si>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</si>
  <si>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</si>
  <si>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</si>
  <si>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</si>
  <si>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</si>
  <si>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</si>
  <si>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</si>
  <si>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</si>
  <si>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</si>
  <si>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</si>
  <si>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</si>
  <si>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</si>
  <si>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</si>
  <si>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</si>
  <si>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</si>
  <si>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</si>
  <si>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</si>
  <si>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</si>
  <si>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</si>
  <si>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</si>
  <si>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</si>
  <si>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</si>
  <si>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</si>
  <si>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</si>
  <si>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</si>
  <si>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</si>
  <si>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</si>
  <si>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</si>
  <si>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</si>
  <si>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</si>
  <si>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</si>
  <si>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</si>
  <si>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</si>
  <si>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</si>
  <si>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</si>
  <si>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</si>
  <si>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</si>
  <si>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</si>
  <si>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</si>
  <si>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</si>
  <si>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</si>
  <si>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</si>
  <si>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</si>
  <si>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</si>
  <si>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</si>
  <si>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</si>
  <si>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</si>
  <si>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</si>
  <si>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</si>
  <si>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</si>
  <si>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</si>
  <si>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</si>
  <si>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</si>
  <si>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</si>
  <si>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</si>
  <si>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</si>
  <si>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</si>
  <si>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</si>
  <si>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</si>
  <si>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</si>
  <si>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</si>
  <si>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</si>
  <si>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</si>
  <si>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</si>
  <si>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</si>
  <si>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</si>
  <si>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</si>
  <si>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</si>
  <si>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</si>
  <si>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</si>
  <si>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</si>
  <si>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</si>
  <si>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</si>
  <si>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</si>
  <si>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</si>
  <si>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</si>
  <si>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</si>
  <si>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</si>
  <si>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</si>
  <si>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</si>
  <si>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</si>
  <si>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</si>
  <si>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</si>
  <si>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</si>
  <si>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</si>
  <si>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</si>
  <si>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</si>
  <si>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</si>
  <si>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</si>
  <si>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</si>
  <si>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</si>
  <si>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</si>
  <si>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</si>
  <si>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</si>
  <si>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</si>
  <si>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</si>
  <si>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</si>
  <si>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</si>
  <si>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</si>
  <si>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</si>
  <si>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</si>
  <si>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</si>
  <si>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</si>
  <si>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</si>
  <si>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</si>
  <si>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</si>
  <si>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</si>
  <si>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</si>
  <si>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</si>
  <si>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</si>
  <si>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</si>
  <si>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</si>
  <si>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</si>
  <si>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</si>
  <si>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</si>
  <si>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</si>
  <si>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</si>
  <si>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</si>
  <si>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</si>
  <si>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</si>
  <si>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</si>
  <si>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</si>
  <si>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</si>
  <si>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</si>
  <si>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</si>
  <si>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</si>
  <si>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</si>
  <si>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</si>
  <si>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</si>
  <si>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</si>
  <si>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</si>
  <si>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</si>
  <si>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</si>
  <si>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</si>
  <si>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</si>
  <si>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</si>
  <si>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</si>
  <si>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</si>
  <si>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</si>
  <si>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</si>
  <si>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</si>
  <si>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</si>
  <si>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</si>
  <si>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</si>
  <si>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</si>
  <si>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</si>
  <si>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</si>
  <si>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</si>
  <si>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</si>
  <si>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</si>
  <si>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</si>
  <si>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</si>
  <si>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</si>
  <si>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</si>
  <si>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</si>
  <si>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</si>
  <si>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</si>
  <si>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</si>
  <si>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</si>
  <si>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</si>
  <si>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</si>
  <si>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</si>
  <si>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</si>
  <si>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</si>
  <si>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</si>
  <si>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</si>
  <si>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</si>
  <si>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</si>
  <si>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</si>
  <si>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</si>
  <si>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</si>
  <si>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</si>
  <si>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</si>
  <si>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</si>
  <si>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</si>
  <si>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</si>
  <si>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</si>
  <si>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</si>
  <si>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</si>
  <si>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</si>
  <si>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</si>
  <si>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</si>
  <si>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</si>
  <si>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</si>
  <si>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</si>
  <si>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</si>
  <si>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</si>
  <si>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</si>
  <si>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</si>
  <si>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</si>
  <si>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</si>
  <si>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</si>
  <si>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</si>
  <si>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</si>
  <si>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</si>
  <si>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</si>
  <si>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</si>
  <si>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</si>
  <si>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</si>
  <si>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</si>
  <si>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</si>
  <si>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</si>
  <si>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</si>
  <si>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</si>
  <si>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</si>
  <si>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</si>
  <si>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</si>
  <si>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</si>
  <si>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</si>
  <si>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</si>
  <si>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</si>
  <si>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</si>
  <si>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</si>
  <si>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</si>
  <si>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</si>
  <si>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</si>
  <si>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</si>
  <si>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</si>
  <si>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</si>
  <si>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</si>
  <si>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</si>
  <si>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</si>
  <si>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</si>
  <si>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</si>
  <si>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</si>
  <si>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</si>
  <si>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</si>
  <si>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</si>
  <si>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</si>
  <si>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</si>
  <si>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</si>
  <si>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</si>
  <si>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</si>
  <si>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</si>
  <si>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</si>
  <si>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</si>
  <si>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</si>
  <si>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</si>
  <si>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</si>
  <si>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</si>
  <si>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</si>
  <si>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</si>
  <si>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</si>
  <si>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</si>
  <si>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</si>
  <si>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</si>
  <si>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</si>
  <si>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</si>
  <si>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</si>
  <si>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</si>
  <si>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</si>
  <si>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</si>
  <si>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</si>
  <si>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</si>
  <si>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</si>
  <si>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</si>
  <si>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</si>
  <si>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</si>
  <si>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</si>
  <si>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</si>
  <si>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</si>
  <si>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</si>
  <si>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</si>
  <si>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</si>
  <si>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</si>
  <si>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</si>
  <si>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</si>
  <si>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</si>
  <si>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</si>
  <si>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</si>
  <si>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</si>
  <si>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</si>
  <si>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</si>
  <si>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</si>
  <si>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</si>
  <si>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</si>
  <si>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</si>
  <si>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</si>
  <si>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</si>
  <si>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</si>
  <si>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</si>
  <si>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</si>
  <si>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</si>
  <si>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</si>
  <si>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</si>
  <si>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</si>
  <si>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</si>
  <si>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</si>
  <si>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</si>
  <si>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</si>
  <si>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</si>
  <si>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</si>
  <si>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</si>
  <si>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</si>
  <si>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</si>
  <si>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</si>
  <si>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</si>
  <si>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</si>
  <si>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</si>
  <si>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</si>
  <si>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</si>
  <si>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</si>
  <si>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</si>
  <si>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</si>
  <si>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</si>
  <si>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</si>
  <si>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</si>
  <si>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</si>
  <si>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</si>
  <si>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</si>
  <si>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</si>
  <si>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</si>
  <si>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</si>
  <si>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</si>
  <si>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</si>
  <si>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</si>
  <si>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</si>
  <si>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</si>
  <si>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</si>
  <si>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</si>
  <si>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</si>
  <si>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</si>
  <si>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</si>
  <si>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</si>
  <si>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</si>
  <si>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</si>
  <si>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</si>
  <si>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</si>
  <si>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</si>
  <si>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</si>
  <si>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</si>
  <si>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</si>
  <si>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</si>
  <si>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</si>
  <si>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</si>
  <si>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</si>
  <si>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</si>
  <si>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</si>
  <si>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</si>
  <si>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</si>
  <si>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</si>
  <si>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</si>
  <si>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</si>
  <si>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</si>
  <si>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</si>
  <si>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</si>
  <si>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</si>
  <si>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</si>
  <si>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</si>
  <si>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</si>
  <si>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</si>
  <si>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</si>
  <si>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</si>
  <si>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</si>
  <si>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</si>
  <si>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</si>
  <si>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</si>
  <si>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</si>
  <si>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</si>
  <si>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</si>
  <si>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</si>
  <si>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</si>
  <si>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</si>
  <si>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</si>
  <si>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</si>
  <si>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</si>
  <si>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</si>
  <si>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</si>
  <si>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</si>
  <si>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</si>
  <si>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</si>
  <si>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</si>
  <si>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</si>
  <si>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</si>
  <si>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</si>
  <si>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</si>
  <si>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</si>
  <si>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</si>
  <si>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</si>
  <si>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</si>
  <si>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</si>
  <si>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</si>
  <si>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</si>
  <si>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</si>
  <si>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</si>
  <si>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</si>
  <si>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</si>
  <si>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</si>
  <si>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</si>
  <si>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</si>
  <si>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</si>
  <si>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</si>
  <si>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</si>
  <si>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</si>
  <si>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</si>
  <si>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</si>
  <si>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</si>
  <si>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</si>
  <si>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</si>
  <si>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</si>
  <si>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</si>
  <si>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</si>
  <si>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</si>
  <si>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</si>
  <si>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</si>
  <si>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</si>
  <si>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</si>
  <si>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</si>
  <si>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</si>
  <si>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</si>
  <si>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</si>
  <si>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</si>
  <si>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</si>
  <si>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</si>
  <si>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</si>
  <si>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</si>
  <si>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</si>
  <si>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</si>
  <si>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</si>
  <si>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</si>
  <si>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</si>
  <si>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</si>
  <si>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</si>
  <si>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</si>
  <si>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</si>
  <si>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</si>
  <si>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</si>
  <si>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</si>
  <si>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</si>
  <si>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</si>
  <si>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</si>
  <si>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</si>
  <si>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</si>
  <si>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</si>
  <si>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</si>
  <si>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</si>
  <si>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</si>
  <si>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</si>
  <si>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</si>
  <si>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</si>
  <si>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</si>
  <si>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</si>
  <si>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</si>
  <si>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</si>
  <si>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</si>
  <si>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</si>
  <si>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</si>
  <si>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</si>
  <si>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</si>
  <si>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</si>
  <si>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</si>
  <si>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</si>
  <si>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</si>
  <si>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</si>
  <si>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</si>
  <si>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</si>
  <si>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</si>
  <si>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</si>
  <si>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</si>
  <si>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</si>
  <si>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</si>
  <si>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</si>
  <si>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</si>
  <si>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</si>
  <si>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</si>
  <si>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</si>
  <si>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</si>
  <si>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</si>
  <si>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</si>
  <si>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</si>
  <si>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</si>
  <si>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</si>
  <si>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</si>
  <si>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</si>
  <si>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</si>
  <si>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</si>
  <si>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</si>
  <si>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</si>
  <si>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</si>
  <si>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</si>
  <si>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</si>
  <si>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</si>
  <si>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</si>
  <si>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</si>
  <si>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</si>
  <si>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</si>
  <si>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</si>
  <si>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</si>
  <si>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</si>
  <si>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</si>
  <si>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</si>
  <si>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</si>
  <si>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</si>
  <si>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</si>
  <si>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</si>
  <si>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</si>
  <si>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</si>
  <si>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</si>
  <si>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</si>
  <si>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</si>
  <si>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</si>
  <si>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</si>
  <si>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</si>
  <si>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</si>
  <si>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</si>
  <si>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</si>
  <si>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</si>
  <si>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</si>
  <si>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</si>
  <si>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</si>
  <si>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</si>
  <si>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</si>
  <si>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</si>
  <si>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</si>
  <si>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</si>
  <si>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</si>
  <si>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</si>
  <si>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</si>
  <si>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</si>
  <si>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</si>
  <si>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</si>
  <si>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</si>
  <si>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</si>
  <si>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</si>
  <si>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</si>
  <si>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</si>
  <si>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</si>
  <si>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</si>
  <si>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</si>
  <si>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</si>
  <si>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</si>
  <si>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</si>
  <si>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</si>
  <si>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</si>
  <si>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</si>
  <si>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</si>
  <si>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</si>
  <si>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</si>
  <si>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</si>
  <si>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</si>
  <si>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</si>
  <si>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</si>
  <si>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</si>
  <si>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</si>
  <si>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</si>
  <si>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</si>
  <si>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</si>
  <si>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</si>
  <si>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</si>
  <si>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</si>
  <si>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</si>
  <si>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</si>
  <si>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</si>
  <si>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</si>
  <si>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</si>
  <si>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</si>
  <si>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</si>
  <si>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</si>
  <si>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</si>
  <si>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</si>
  <si>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</si>
  <si>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</si>
  <si>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</si>
  <si>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</si>
  <si>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</si>
  <si>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</si>
  <si>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</si>
  <si>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</si>
  <si>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</si>
  <si>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</si>
  <si>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</si>
  <si>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</si>
  <si>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</si>
  <si>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</si>
  <si>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</si>
  <si>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</si>
  <si>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</si>
  <si>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</si>
  <si>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</si>
  <si>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</si>
  <si>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</si>
  <si>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</si>
  <si>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</si>
  <si>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</si>
  <si>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</si>
  <si>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</si>
  <si>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</si>
  <si>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</si>
  <si>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</si>
  <si>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</si>
  <si>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</si>
  <si>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</si>
  <si>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</si>
  <si>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</si>
  <si>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</si>
  <si>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</si>
  <si>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</si>
  <si>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</si>
  <si>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</si>
  <si>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</si>
  <si>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</si>
  <si>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</si>
  <si>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</si>
  <si>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</si>
  <si>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</si>
  <si>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</si>
  <si>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</si>
  <si>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</si>
  <si>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</si>
  <si>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</si>
  <si>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</si>
  <si>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</si>
  <si>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</si>
  <si>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</si>
  <si>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</si>
  <si>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</si>
  <si>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</si>
  <si>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</si>
  <si>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</si>
  <si>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</si>
  <si>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</si>
  <si>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</si>
  <si>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</si>
  <si>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</si>
  <si>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</si>
  <si>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</si>
  <si>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</si>
  <si>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</si>
  <si>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</si>
  <si>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</si>
  <si>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</si>
  <si>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</si>
  <si>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</si>
  <si>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</si>
  <si>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</si>
  <si>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</si>
  <si>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</si>
  <si>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</si>
  <si>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</si>
  <si>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</si>
  <si>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</si>
  <si>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</si>
  <si>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</si>
  <si>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</si>
  <si>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</si>
  <si>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</si>
  <si>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</si>
  <si>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</si>
  <si>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</si>
  <si>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</si>
  <si>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</si>
  <si>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</si>
  <si>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</si>
  <si>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</si>
  <si>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</si>
  <si>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</si>
  <si>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</si>
  <si>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</si>
  <si>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</si>
  <si>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</si>
  <si>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</si>
  <si>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</si>
  <si>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</si>
  <si>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</si>
  <si>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</si>
  <si>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</si>
  <si>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</si>
  <si>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</si>
  <si>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</si>
  <si>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</si>
  <si>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</si>
  <si>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</si>
  <si>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</si>
  <si>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</si>
  <si>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</si>
  <si>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</si>
  <si>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</si>
  <si>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</si>
  <si>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</si>
  <si>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</si>
  <si>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</si>
  <si>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</si>
  <si>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</si>
  <si>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</si>
  <si>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</si>
  <si>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</si>
  <si>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</si>
  <si>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</si>
  <si>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</si>
  <si>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</si>
  <si>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</si>
  <si>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</si>
  <si>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</si>
  <si>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</si>
  <si>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</si>
  <si>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</si>
  <si>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</si>
  <si>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</si>
  <si>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</si>
  <si>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</si>
  <si>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</si>
  <si>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</si>
  <si>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</si>
  <si>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</si>
  <si>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</si>
  <si>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</si>
  <si>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</si>
  <si>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</si>
  <si>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</si>
  <si>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</si>
  <si>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</si>
  <si>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</si>
  <si>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</si>
  <si>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</si>
  <si>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</si>
  <si>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</si>
  <si>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</si>
  <si>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</si>
  <si>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</si>
  <si>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</si>
  <si>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</si>
  <si>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</si>
  <si>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</si>
  <si>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</si>
  <si>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</si>
  <si>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</si>
  <si>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</si>
  <si>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</si>
  <si>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</si>
  <si>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</si>
  <si>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</si>
  <si>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</si>
  <si>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</si>
  <si>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</si>
  <si>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</si>
  <si>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</si>
  <si>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</si>
  <si>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</si>
  <si>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</si>
  <si>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</si>
  <si>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</si>
  <si>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</si>
  <si>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</si>
  <si>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</si>
  <si>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</si>
  <si>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</si>
  <si>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</si>
  <si>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</si>
  <si>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</si>
  <si>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</si>
  <si>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</si>
  <si>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</si>
  <si>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</si>
  <si>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</si>
  <si>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</si>
  <si>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</si>
  <si>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</si>
  <si>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</si>
  <si>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</si>
  <si>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</si>
  <si>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</si>
  <si>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</si>
  <si>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</si>
  <si>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</si>
  <si>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</si>
  <si>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</si>
  <si>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</si>
  <si>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</si>
  <si>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</si>
  <si>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</si>
  <si>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</si>
  <si>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</si>
  <si>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</si>
  <si>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</si>
  <si>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</si>
  <si>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</si>
  <si>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</si>
  <si>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</si>
  <si>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</si>
  <si>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</si>
  <si>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</si>
  <si>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</si>
  <si>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</si>
  <si>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</si>
  <si>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</si>
  <si>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</si>
  <si>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</si>
  <si>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</si>
  <si>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</si>
  <si>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</si>
  <si>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</si>
  <si>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</si>
  <si>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</si>
  <si>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</si>
  <si>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</si>
  <si>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</si>
  <si>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</si>
  <si>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</si>
  <si>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</si>
  <si>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</si>
  <si>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</si>
  <si>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</si>
  <si>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</si>
  <si>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</si>
  <si>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</si>
  <si>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</si>
  <si>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</si>
  <si>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</si>
  <si>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</si>
  <si>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</si>
  <si>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</si>
  <si>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</si>
  <si>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</si>
  <si>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</si>
  <si>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</si>
  <si>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</si>
  <si>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</si>
  <si>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</si>
  <si>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</si>
  <si>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</si>
  <si>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</si>
  <si>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</si>
  <si>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</si>
  <si>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</si>
  <si>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</si>
  <si>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</si>
  <si>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</si>
  <si>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</si>
  <si>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</si>
  <si>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</si>
  <si>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</si>
  <si>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</si>
  <si>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</si>
  <si>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</si>
  <si>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</si>
  <si>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</si>
  <si>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</si>
  <si>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</si>
  <si>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</si>
  <si>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</si>
  <si>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</si>
  <si>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</si>
  <si>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</si>
  <si>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</si>
  <si>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</si>
  <si>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</si>
  <si>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</si>
  <si>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</si>
  <si>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</si>
  <si>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</si>
  <si>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</si>
  <si>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</si>
  <si>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</si>
  <si>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</si>
  <si>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</si>
  <si>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</si>
  <si>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</si>
  <si>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</si>
  <si>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</si>
  <si>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</si>
  <si>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</si>
  <si>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</si>
  <si>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</si>
  <si>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</si>
  <si>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</si>
  <si>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</si>
  <si>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</si>
  <si>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</si>
  <si>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</si>
  <si>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</si>
  <si>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</si>
  <si>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</si>
  <si>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</si>
  <si>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</si>
  <si>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</si>
  <si>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</si>
  <si>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</si>
  <si>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</si>
  <si>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</si>
  <si>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</si>
  <si>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</si>
  <si>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</si>
  <si>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</si>
  <si>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</si>
  <si>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</si>
  <si>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</si>
  <si>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</si>
  <si>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</si>
  <si>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</si>
  <si>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</si>
  <si>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</si>
  <si>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</si>
  <si>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</si>
  <si>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</si>
  <si>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</si>
  <si>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</si>
  <si>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</si>
  <si>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</si>
  <si>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</si>
  <si>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</si>
  <si>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</si>
  <si>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</si>
  <si>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</si>
  <si>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</si>
  <si>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</si>
  <si>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</si>
  <si>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</si>
  <si>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</si>
  <si>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</si>
  <si>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</si>
  <si>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</si>
  <si>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</si>
  <si>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</si>
  <si>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</si>
  <si>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</si>
  <si>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</si>
  <si>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</si>
  <si>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</si>
  <si>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</si>
  <si>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</si>
  <si>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</si>
  <si>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</si>
  <si>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</si>
  <si>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</si>
  <si>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</si>
  <si>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</si>
  <si>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</si>
  <si>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</si>
  <si>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</si>
  <si>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</si>
  <si>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</si>
  <si>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</si>
  <si>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</si>
  <si>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</si>
  <si>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</si>
  <si>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</si>
  <si>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</si>
  <si>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</si>
  <si>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</si>
  <si>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</si>
  <si>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</si>
  <si>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</si>
  <si>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</si>
  <si>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</si>
  <si>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</si>
  <si>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</si>
  <si>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</si>
  <si>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</si>
  <si>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</si>
  <si>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</si>
  <si>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</si>
  <si>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</si>
  <si>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</si>
  <si>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</si>
  <si>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</si>
  <si>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</si>
  <si>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</si>
  <si>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</si>
  <si>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</si>
  <si>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</si>
  <si>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</si>
  <si>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</si>
  <si>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</si>
  <si>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</si>
  <si>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</si>
  <si>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</si>
  <si>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</si>
  <si>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</si>
  <si>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</si>
  <si>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</si>
  <si>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</si>
  <si>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</si>
  <si>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</si>
  <si>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</si>
  <si>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</si>
  <si>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</si>
  <si>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</si>
  <si>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</si>
  <si>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</si>
  <si>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</si>
  <si>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</si>
  <si>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</si>
  <si>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</si>
  <si>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</si>
  <si>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</si>
  <si>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</si>
  <si>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</si>
  <si>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</si>
  <si>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</si>
  <si>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</si>
  <si>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</si>
  <si>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</si>
  <si>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</si>
  <si>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</si>
  <si>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</si>
  <si>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</si>
  <si>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</si>
  <si>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</si>
  <si>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</si>
  <si>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</si>
  <si>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</si>
  <si>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</si>
  <si>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</si>
  <si>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</si>
  <si>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</si>
  <si>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</si>
  <si>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</si>
  <si>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</si>
  <si>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</si>
  <si>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</si>
  <si>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</si>
  <si>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</si>
  <si>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</si>
  <si>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</si>
  <si>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</si>
  <si>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</si>
  <si>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</si>
  <si>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</si>
  <si>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</si>
  <si>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</si>
  <si>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</si>
  <si>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</si>
  <si>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</si>
  <si>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</si>
  <si>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</si>
  <si>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</si>
  <si>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</si>
  <si>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</si>
  <si>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</si>
  <si>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</si>
  <si>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</si>
  <si>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</si>
  <si>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</si>
  <si>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</si>
  <si>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</si>
  <si>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</si>
  <si>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</si>
  <si>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</si>
  <si>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</si>
  <si>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</si>
  <si>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</si>
  <si>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</si>
  <si>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</si>
  <si>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</si>
  <si>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</si>
  <si>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</si>
  <si>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</si>
  <si>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</si>
  <si>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</si>
  <si>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</si>
  <si>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</si>
  <si>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</si>
  <si>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</si>
  <si>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</si>
  <si>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</si>
  <si>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</si>
  <si>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</si>
  <si>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</si>
  <si>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</si>
  <si>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</si>
  <si>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</si>
  <si>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</si>
  <si>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</si>
  <si>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</si>
  <si>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</si>
  <si>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</si>
  <si>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</si>
  <si>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</si>
  <si>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</si>
  <si>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</si>
  <si>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</si>
  <si>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</si>
  <si>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</si>
  <si>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</si>
  <si>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</si>
  <si>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</si>
  <si>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</si>
  <si>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</si>
  <si>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</si>
  <si>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</si>
  <si>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</si>
  <si>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</si>
  <si>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</si>
  <si>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</si>
  <si>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</si>
  <si>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</si>
  <si>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</si>
  <si>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</si>
  <si>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</si>
  <si>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</si>
  <si>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</si>
  <si>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</si>
  <si>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</si>
  <si>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</si>
  <si>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</si>
  <si>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</si>
  <si>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</si>
  <si>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</si>
  <si>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</si>
  <si>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</si>
  <si>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</si>
  <si>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</si>
  <si>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</si>
  <si>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</si>
  <si>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</si>
  <si>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</si>
  <si>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</si>
  <si>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</si>
  <si>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</si>
  <si>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</si>
  <si>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</si>
  <si>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</si>
  <si>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</si>
  <si>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</si>
  <si>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</si>
  <si>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</si>
  <si>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</si>
  <si>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</si>
  <si>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</si>
  <si>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</si>
  <si>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</si>
  <si>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</si>
  <si>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</si>
  <si>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</si>
  <si>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</si>
  <si>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</si>
  <si>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</si>
  <si>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</si>
  <si>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</si>
  <si>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</si>
  <si>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</si>
  <si>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</si>
  <si>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</si>
  <si>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</si>
  <si>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</si>
  <si>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</si>
  <si>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</si>
  <si>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</si>
  <si>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</si>
  <si>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</si>
  <si>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</si>
  <si>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</si>
  <si>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</si>
  <si>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</si>
  <si>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</si>
  <si>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</si>
  <si>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</si>
  <si>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</si>
  <si>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</si>
  <si>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</si>
  <si>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</si>
  <si>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</si>
  <si>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</si>
  <si>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</si>
  <si>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</si>
  <si>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</si>
  <si>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</si>
  <si>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</si>
  <si>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</si>
  <si>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</si>
  <si>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</si>
  <si>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</si>
  <si>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</si>
  <si>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</si>
  <si>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</si>
  <si>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</si>
  <si>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</si>
  <si>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</si>
  <si>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</si>
  <si>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</si>
  <si>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</si>
  <si>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</si>
  <si>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</si>
  <si>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</si>
  <si>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</si>
  <si>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</si>
  <si>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</si>
  <si>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</si>
  <si>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</si>
  <si>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</si>
  <si>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</si>
  <si>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</si>
  <si>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</si>
  <si>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</si>
  <si>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</si>
  <si>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</si>
  <si>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</si>
  <si>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</si>
  <si>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</si>
  <si>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</si>
  <si>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</si>
  <si>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</si>
  <si>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</si>
  <si>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</si>
  <si>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</si>
  <si>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</si>
  <si>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</si>
  <si>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</si>
  <si>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</si>
  <si>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</si>
  <si>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</si>
  <si>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</si>
  <si>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</si>
  <si>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</si>
  <si>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</si>
  <si>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</si>
  <si>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</si>
  <si>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</si>
  <si>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</si>
  <si>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</si>
  <si>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</si>
  <si>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</si>
  <si>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</si>
  <si>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</si>
  <si>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</si>
  <si>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</si>
  <si>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</si>
  <si>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</si>
  <si>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</si>
  <si>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</si>
  <si>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</si>
  <si>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</si>
  <si>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</si>
  <si>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</si>
  <si>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</si>
  <si>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</si>
  <si>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</si>
  <si>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</si>
  <si>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</si>
  <si>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</si>
  <si>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</si>
  <si>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</si>
  <si>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</si>
  <si>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</si>
  <si>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</si>
  <si>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</si>
  <si>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</si>
  <si>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</si>
  <si>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</si>
  <si>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</si>
  <si>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</si>
  <si>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</si>
  <si>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</si>
  <si>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</si>
  <si>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</si>
  <si>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</si>
  <si>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</si>
  <si>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</si>
  <si>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</si>
  <si>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</si>
  <si>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</si>
  <si>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</si>
  <si>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</si>
  <si>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</si>
  <si>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</si>
  <si>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</si>
  <si>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</si>
  <si>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</si>
  <si>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</si>
  <si>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</si>
  <si>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</si>
  <si>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</si>
  <si>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</si>
  <si>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</si>
  <si>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</si>
  <si>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</si>
  <si>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</si>
  <si>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</si>
  <si>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</si>
  <si>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</si>
  <si>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</si>
  <si>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</si>
  <si>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</si>
  <si>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</si>
  <si>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</si>
  <si>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</si>
  <si>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</si>
  <si>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</si>
  <si>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</si>
  <si>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</si>
  <si>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</si>
  <si>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</si>
  <si>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</si>
  <si>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</si>
  <si>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</si>
  <si>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</si>
  <si>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</si>
  <si>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</si>
  <si>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</si>
  <si>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</si>
  <si>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</si>
  <si>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</si>
  <si>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</si>
  <si>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</si>
  <si>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</si>
  <si>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</si>
  <si>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</si>
  <si>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</si>
  <si>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</si>
  <si>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</si>
  <si>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</si>
  <si>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</si>
  <si>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</si>
  <si>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</si>
  <si>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</si>
  <si>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</si>
  <si>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</si>
  <si>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</si>
  <si>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</si>
  <si>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</si>
  <si>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</si>
  <si>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</si>
  <si>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</si>
  <si>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</si>
  <si>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</si>
  <si>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</si>
  <si>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</si>
  <si>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</si>
  <si>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</si>
  <si>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</si>
  <si>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</si>
  <si>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</si>
  <si>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</si>
  <si>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</si>
  <si>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</si>
  <si>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</si>
  <si>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</si>
  <si>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</si>
  <si>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</si>
  <si>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</si>
  <si>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</si>
  <si>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</si>
  <si>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</si>
  <si>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</si>
  <si>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</si>
  <si>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</si>
  <si>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</si>
  <si>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</si>
  <si>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</si>
  <si>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</si>
  <si>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</si>
  <si>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</si>
  <si>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</si>
  <si>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</si>
  <si>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</si>
  <si>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</si>
  <si>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</si>
  <si>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</si>
  <si>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</si>
  <si>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</si>
  <si>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</si>
  <si>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</si>
  <si>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</si>
  <si>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</si>
  <si>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</si>
  <si>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</si>
  <si>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</si>
  <si>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</si>
  <si>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</si>
  <si>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</si>
  <si>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</si>
  <si>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</si>
  <si>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</si>
  <si>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</si>
  <si>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</si>
  <si>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</si>
  <si>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</si>
  <si>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</si>
  <si>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</si>
  <si>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</si>
  <si>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</si>
  <si>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</si>
  <si>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</si>
  <si>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</si>
  <si>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</si>
  <si>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</si>
  <si>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</si>
  <si>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</si>
  <si>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</si>
  <si>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</si>
  <si>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</si>
  <si>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</si>
  <si>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</si>
  <si>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</si>
  <si>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</si>
  <si>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</si>
  <si>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</si>
  <si>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</si>
  <si>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</si>
  <si>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</si>
  <si>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</si>
  <si>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</si>
  <si>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</si>
  <si>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</si>
  <si>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</si>
  <si>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</si>
  <si>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</si>
  <si>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</si>
  <si>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</si>
  <si>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</si>
  <si>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</si>
  <si>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</si>
  <si>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</si>
  <si>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</si>
  <si>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</si>
  <si>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</si>
  <si>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</si>
  <si>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</si>
  <si>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</si>
  <si>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</si>
  <si>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</si>
  <si>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</si>
  <si>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</si>
  <si>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</si>
  <si>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</si>
  <si>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</si>
  <si>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</si>
  <si>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</si>
  <si>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</si>
  <si>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</si>
  <si>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</si>
  <si>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</si>
  <si>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</si>
  <si>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</si>
  <si>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</si>
  <si>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</si>
  <si>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</si>
  <si>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</si>
  <si>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</si>
  <si>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</si>
  <si>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</si>
  <si>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</si>
  <si>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</si>
  <si>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</si>
  <si>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</si>
  <si>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</si>
  <si>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</si>
  <si>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</si>
  <si>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</si>
  <si>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</si>
  <si>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</si>
  <si>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</si>
  <si>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</si>
  <si>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</si>
  <si>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</si>
  <si>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</si>
  <si>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</si>
  <si>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</si>
  <si>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</si>
  <si>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</si>
  <si>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</si>
  <si>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</si>
  <si>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</si>
  <si>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</si>
  <si>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</si>
  <si>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</si>
  <si>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</si>
  <si>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</si>
  <si>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</si>
  <si>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</si>
  <si>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</si>
  <si>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</si>
  <si>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</si>
  <si>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</si>
  <si>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</si>
  <si>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</si>
  <si>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</si>
  <si>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</si>
  <si>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</si>
  <si>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</si>
  <si>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</si>
  <si>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</si>
  <si>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</si>
  <si>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</si>
  <si>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</si>
  <si>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</si>
  <si>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</si>
  <si>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</si>
  <si>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</si>
  <si>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</si>
  <si>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</si>
  <si>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</si>
  <si>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</si>
  <si>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</si>
  <si>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</si>
  <si>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</si>
  <si>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</si>
  <si>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</si>
  <si>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</si>
  <si>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</si>
  <si>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</si>
  <si>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</si>
  <si>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</si>
  <si>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</si>
  <si>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</si>
  <si>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</si>
  <si>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</si>
  <si>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</si>
  <si>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</si>
  <si>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</si>
  <si>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</si>
  <si>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</si>
  <si>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</si>
  <si>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</si>
  <si>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</si>
  <si>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</si>
  <si>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</si>
  <si>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</si>
  <si>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</si>
  <si>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</si>
  <si>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</si>
  <si>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</si>
  <si>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</si>
  <si>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</si>
  <si>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</si>
  <si>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</si>
  <si>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</si>
  <si>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</si>
  <si>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</si>
  <si>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</si>
  <si>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</si>
  <si>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</si>
  <si>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</si>
  <si>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</si>
  <si>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</si>
  <si>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</si>
  <si>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</si>
  <si>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</si>
  <si>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</si>
  <si>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</si>
  <si>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</si>
  <si>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</si>
  <si>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</si>
  <si>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</si>
  <si>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</si>
  <si>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</si>
  <si>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</si>
  <si>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</si>
  <si>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</si>
  <si>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</si>
  <si>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</si>
  <si>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</si>
  <si>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</si>
  <si>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</si>
  <si>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</si>
  <si>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</si>
  <si>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</si>
  <si>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</si>
  <si>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</si>
  <si>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</si>
  <si>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</si>
  <si>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</si>
  <si>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</si>
  <si>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</si>
  <si>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</si>
  <si>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</si>
  <si>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</si>
  <si>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</si>
  <si>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</si>
  <si>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</si>
  <si>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</si>
  <si>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</si>
  <si>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</si>
  <si>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</si>
  <si>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</si>
  <si>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</si>
  <si>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</si>
  <si>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</si>
  <si>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</si>
  <si>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</si>
  <si>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</si>
  <si>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</si>
  <si>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</si>
  <si>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</si>
  <si>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</si>
  <si>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</si>
  <si>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</si>
  <si>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</si>
  <si>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</si>
  <si>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</si>
  <si>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</si>
  <si>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</si>
  <si>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</si>
  <si>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</si>
  <si>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</si>
  <si>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</si>
  <si>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</si>
  <si>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</si>
  <si>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</si>
  <si>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</si>
  <si>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</si>
  <si>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</si>
  <si>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</si>
  <si>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</si>
  <si>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</si>
  <si>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</si>
  <si>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</si>
  <si>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</si>
  <si>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</si>
  <si>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</si>
  <si>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</si>
  <si>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</si>
  <si>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</si>
  <si>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</si>
  <si>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</si>
  <si>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</si>
  <si>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</si>
  <si>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</si>
  <si>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</si>
  <si>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</si>
  <si>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</si>
  <si>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</si>
  <si>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</si>
  <si>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</si>
  <si>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</si>
  <si>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</si>
  <si>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</si>
  <si>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</si>
  <si>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</si>
  <si>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</si>
  <si>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</si>
  <si>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</si>
  <si>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</si>
  <si>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</si>
  <si>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</si>
  <si>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</si>
  <si>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</si>
  <si>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</si>
  <si>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</si>
  <si>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</si>
  <si>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</si>
  <si>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</si>
  <si>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</si>
  <si>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</si>
  <si>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</si>
  <si>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</si>
  <si>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</si>
  <si>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</si>
  <si>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</si>
  <si>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</si>
  <si>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</si>
  <si>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</si>
  <si>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</si>
  <si>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</si>
  <si>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</si>
  <si>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</si>
  <si>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</si>
  <si>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</si>
  <si>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</si>
  <si>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</si>
  <si>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</si>
  <si>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</si>
  <si>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</si>
  <si>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</si>
  <si>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</si>
  <si>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</si>
  <si>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</si>
  <si>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</si>
  <si>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</si>
  <si>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</si>
  <si>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</si>
  <si>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</si>
  <si>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</si>
  <si>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</si>
  <si>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</si>
  <si>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</si>
  <si>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</si>
  <si>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</si>
  <si>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</si>
  <si>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</si>
  <si>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</si>
  <si>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</si>
  <si>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</si>
  <si>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</si>
  <si>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</si>
  <si>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</si>
  <si>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</si>
  <si>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</si>
  <si>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</si>
  <si>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</si>
  <si>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</si>
  <si>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</si>
  <si>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</si>
  <si>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</si>
  <si>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</si>
  <si>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</si>
  <si>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</si>
  <si>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</si>
  <si>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</si>
  <si>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</si>
  <si>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</si>
  <si>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</si>
  <si>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</si>
  <si>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</si>
  <si>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</si>
  <si>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</si>
  <si>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</si>
  <si>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</si>
  <si>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</si>
  <si>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</si>
  <si>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</si>
  <si>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</si>
  <si>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</si>
  <si>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</si>
  <si>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</si>
  <si>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</si>
  <si>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</si>
  <si>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</si>
  <si>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</si>
  <si>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</si>
  <si>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</si>
  <si>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</si>
  <si>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</si>
  <si>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</si>
  <si>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</si>
  <si>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</si>
  <si>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</si>
  <si>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</si>
  <si>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</si>
  <si>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</si>
  <si>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</si>
  <si>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</si>
  <si>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</si>
  <si>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</si>
  <si>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</si>
  <si>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</si>
  <si>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</si>
  <si>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</si>
  <si>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</si>
  <si>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</si>
  <si>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</si>
  <si>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</si>
  <si>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</si>
  <si>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</si>
  <si>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</si>
  <si>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</si>
  <si>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</si>
  <si>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</si>
  <si>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</si>
  <si>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</si>
  <si>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</si>
  <si>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</si>
  <si>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</si>
  <si>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</si>
  <si>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</si>
  <si>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</si>
  <si>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</si>
  <si>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</si>
  <si>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</si>
  <si>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</si>
  <si>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</si>
  <si>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</si>
  <si>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</si>
  <si>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</si>
  <si>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</si>
  <si>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</si>
  <si>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</si>
  <si>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</si>
  <si>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</si>
  <si>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</si>
  <si>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</si>
  <si>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</si>
  <si>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</si>
  <si>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</si>
  <si>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</si>
  <si>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</si>
  <si>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</si>
  <si>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</si>
  <si>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</si>
  <si>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</si>
  <si>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</si>
  <si>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</si>
  <si>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</si>
  <si>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</si>
  <si>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</si>
  <si>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</si>
  <si>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</si>
  <si>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</si>
  <si>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</si>
  <si>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</si>
  <si>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</si>
  <si>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</si>
  <si>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</si>
  <si>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</si>
  <si>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</si>
  <si>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</si>
  <si>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</si>
  <si>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</si>
  <si>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</si>
  <si>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</si>
  <si>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</si>
  <si>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</si>
  <si>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</si>
  <si>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</si>
  <si>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</si>
  <si>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</si>
  <si>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</si>
  <si>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</si>
  <si>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</si>
  <si>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</si>
  <si>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</si>
  <si>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</si>
  <si>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</si>
  <si>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</si>
  <si>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</si>
  <si>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</si>
  <si>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</si>
  <si>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</si>
  <si>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</si>
  <si>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</si>
  <si>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</si>
  <si>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</si>
  <si>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</si>
  <si>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</si>
  <si>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</si>
  <si>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</si>
  <si>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</si>
  <si>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</si>
  <si>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</si>
  <si>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</si>
  <si>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</si>
  <si>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</si>
  <si>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</si>
  <si>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</si>
  <si>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</si>
  <si>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</si>
  <si>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</si>
  <si>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</si>
  <si>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</si>
  <si>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</si>
  <si>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</si>
  <si>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</si>
  <si>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</si>
  <si>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</si>
  <si>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</si>
  <si>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</si>
  <si>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</si>
  <si>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</si>
  <si>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</si>
  <si>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</si>
  <si>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</si>
  <si>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</si>
  <si>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</si>
  <si>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</si>
  <si>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</si>
  <si>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</si>
  <si>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</si>
  <si>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</si>
  <si>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</si>
  <si>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</si>
  <si>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</si>
  <si>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</si>
  <si>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</si>
  <si>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</si>
  <si>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</si>
  <si>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</si>
  <si>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</si>
  <si>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</si>
  <si>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</si>
  <si>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</si>
  <si>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</si>
  <si>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</si>
  <si>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</si>
  <si>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</si>
  <si>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</si>
  <si>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</si>
  <si>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</si>
  <si>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</si>
  <si>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</si>
  <si>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</si>
  <si>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</si>
  <si>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</si>
  <si>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</si>
  <si>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</si>
  <si>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</si>
  <si>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</si>
  <si>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</si>
  <si>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</si>
  <si>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</si>
  <si>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</si>
  <si>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</si>
  <si>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</si>
  <si>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</si>
  <si>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</si>
  <si>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</si>
  <si>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</si>
  <si>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</si>
  <si>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</si>
  <si>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</si>
  <si>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</si>
  <si>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</si>
  <si>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</si>
  <si>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</si>
  <si>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</si>
  <si>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</si>
  <si>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</si>
  <si>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</si>
  <si>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</si>
  <si>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</si>
  <si>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</si>
  <si>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</si>
  <si>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</si>
  <si>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</si>
  <si>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</si>
  <si>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</si>
  <si>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</si>
  <si>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</si>
  <si>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</si>
  <si>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</si>
  <si>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</si>
  <si>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</si>
  <si>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</si>
  <si>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</si>
  <si>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</si>
  <si>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</si>
  <si>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</si>
  <si>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</si>
  <si>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</si>
  <si>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</si>
  <si>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</si>
  <si>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</si>
  <si>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</si>
  <si>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</si>
  <si>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</si>
  <si>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</si>
  <si>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</si>
  <si>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</si>
  <si>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</si>
  <si>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</si>
  <si>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</si>
  <si>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</si>
  <si>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</si>
  <si>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</si>
  <si>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</si>
  <si>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</si>
  <si>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</si>
  <si>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</si>
  <si>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</si>
  <si>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</si>
  <si>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</si>
  <si>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</si>
  <si>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</si>
  <si>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</si>
  <si>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</si>
  <si>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</si>
  <si>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</si>
  <si>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</si>
  <si>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</si>
  <si>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</si>
  <si>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</si>
  <si>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</si>
  <si>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</si>
  <si>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</si>
  <si>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</si>
  <si>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</si>
  <si>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</si>
  <si>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</si>
  <si>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</si>
  <si>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</si>
  <si>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</si>
  <si>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</si>
  <si>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</si>
  <si>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</si>
  <si>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</si>
  <si>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</si>
  <si>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</si>
  <si>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</si>
  <si>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</si>
  <si>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</si>
  <si>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</si>
  <si>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</si>
  <si>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</si>
  <si>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</si>
  <si>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</si>
  <si>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</si>
  <si>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</si>
  <si>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</si>
  <si>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</si>
  <si>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</si>
  <si>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</si>
  <si>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</si>
  <si>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</si>
  <si>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</si>
  <si>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</si>
  <si>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</si>
  <si>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</si>
  <si>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</si>
  <si>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</si>
  <si>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</si>
  <si>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</si>
  <si>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</si>
  <si>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</si>
  <si>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</si>
  <si>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</si>
  <si>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</si>
  <si>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</si>
  <si>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</si>
  <si>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</si>
  <si>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</si>
  <si>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</si>
  <si>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</si>
  <si>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</si>
  <si>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</si>
  <si>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</si>
  <si>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</si>
  <si>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</si>
  <si>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</si>
  <si>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</si>
  <si>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</si>
  <si>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</si>
  <si>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</si>
  <si>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</si>
  <si>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</si>
  <si>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</si>
  <si>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</si>
  <si>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</si>
  <si>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</si>
  <si>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</si>
  <si>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</si>
  <si>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</si>
  <si>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</si>
  <si>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</si>
  <si>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</si>
  <si>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</si>
  <si>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</si>
  <si>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</si>
  <si>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</si>
  <si>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</si>
  <si>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</si>
  <si>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</si>
  <si>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</si>
  <si>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</si>
  <si>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</si>
  <si>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</si>
  <si>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</si>
  <si>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</si>
  <si>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</si>
  <si>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</si>
  <si>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</si>
  <si>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</si>
  <si>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</si>
  <si>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</si>
  <si>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</si>
  <si>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</si>
  <si>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</si>
  <si>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</si>
  <si>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</si>
  <si>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</si>
  <si>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</si>
  <si>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</si>
  <si>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</si>
  <si>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</si>
  <si>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</si>
  <si>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</si>
  <si>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</si>
  <si>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</si>
  <si>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</si>
  <si>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</si>
  <si>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</si>
  <si>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</si>
  <si>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</si>
  <si>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</si>
  <si>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</si>
  <si>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</si>
  <si>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</si>
  <si>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</si>
  <si>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</si>
  <si>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</si>
  <si>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</si>
  <si>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</si>
  <si>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</si>
  <si>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</si>
  <si>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</si>
  <si>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</si>
  <si>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</si>
  <si>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</si>
  <si>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</si>
  <si>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</si>
  <si>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</si>
  <si>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</si>
  <si>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</si>
  <si>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</si>
  <si>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</si>
  <si>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</si>
  <si>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</si>
  <si>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</si>
  <si>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</si>
  <si>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</si>
  <si>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</si>
  <si>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</si>
  <si>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</si>
  <si>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</si>
  <si>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</si>
  <si>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</si>
  <si>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</si>
  <si>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</si>
  <si>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</si>
  <si>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</si>
  <si>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</si>
  <si>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</si>
  <si>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</si>
  <si>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</si>
  <si>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</si>
  <si>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</si>
  <si>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</si>
  <si>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</si>
  <si>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</si>
  <si>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</si>
  <si>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</si>
  <si>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</si>
  <si>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</si>
  <si>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</si>
  <si>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</si>
  <si>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</si>
  <si>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</si>
  <si>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</si>
  <si>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</si>
  <si>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</si>
  <si>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</si>
  <si>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</si>
  <si>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</si>
  <si>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</si>
  <si>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</si>
  <si>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</si>
  <si>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</si>
  <si>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</si>
  <si>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</si>
  <si>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</si>
  <si>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</si>
  <si>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</si>
  <si>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</si>
  <si>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</si>
  <si>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</si>
  <si>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</si>
  <si>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</si>
  <si>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</si>
  <si>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</si>
  <si>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</si>
  <si>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</si>
  <si>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</si>
  <si>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</si>
  <si>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</si>
  <si>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</si>
  <si>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</si>
  <si>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</si>
  <si>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</si>
  <si>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</si>
  <si>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</si>
  <si>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</si>
  <si>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</si>
  <si>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</si>
  <si>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</si>
  <si>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</si>
  <si>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</si>
  <si>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</si>
  <si>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</si>
  <si>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</si>
  <si>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</si>
  <si>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</si>
  <si>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</si>
  <si>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</si>
  <si>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</si>
  <si>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</si>
  <si>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</si>
  <si>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</si>
  <si>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</si>
  <si>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</si>
  <si>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</si>
  <si>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</si>
  <si>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</si>
  <si>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</si>
  <si>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</si>
  <si>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</si>
  <si>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</si>
  <si>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</si>
  <si>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</si>
  <si>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</si>
  <si>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</si>
  <si>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</si>
  <si>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</si>
  <si>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</si>
  <si>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</si>
  <si>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</si>
  <si>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</si>
  <si>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</si>
  <si>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</si>
  <si>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</si>
  <si>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</si>
  <si>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</si>
  <si>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</si>
  <si>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</si>
  <si>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</si>
  <si>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</si>
  <si>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</si>
  <si>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</si>
  <si>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</si>
  <si>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</si>
  <si>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</si>
  <si>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</si>
  <si>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</si>
  <si>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</si>
  <si>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</si>
  <si>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</si>
  <si>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</si>
  <si>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</si>
  <si>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</si>
  <si>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</si>
  <si>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</si>
  <si>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</si>
  <si>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</si>
  <si>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</si>
  <si>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</si>
  <si>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</si>
  <si>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</si>
  <si>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</si>
  <si>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</si>
  <si>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</si>
  <si>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</si>
  <si>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</si>
  <si>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</si>
  <si>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</si>
  <si>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</si>
  <si>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</si>
  <si>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</si>
  <si>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</si>
  <si>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</si>
  <si>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</si>
  <si>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</si>
  <si>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</si>
  <si>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</si>
  <si>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</si>
  <si>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</si>
  <si>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</si>
  <si>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</si>
  <si>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</si>
  <si>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</si>
  <si>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</si>
  <si>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</si>
  <si>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</si>
  <si>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</si>
  <si>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</si>
  <si>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</si>
  <si>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</si>
  <si>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</si>
  <si>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</si>
  <si>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</si>
  <si>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</si>
  <si>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</si>
  <si>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</si>
  <si>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</si>
  <si>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</si>
  <si>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</si>
  <si>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</si>
  <si>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</si>
  <si>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</si>
  <si>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</si>
  <si>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</si>
  <si>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</si>
  <si>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</si>
  <si>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</si>
  <si>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</si>
  <si>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</si>
  <si>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</si>
  <si>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</si>
  <si>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</si>
  <si>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</si>
  <si>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</si>
  <si>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</si>
  <si>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</si>
  <si>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</si>
  <si>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</si>
  <si>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</si>
  <si>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</si>
  <si>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</si>
  <si>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</si>
  <si>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</si>
  <si>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</si>
  <si>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</si>
  <si>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</si>
  <si>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</si>
  <si>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</si>
  <si>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</si>
  <si>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</si>
  <si>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</si>
  <si>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</si>
  <si>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</si>
  <si>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</si>
  <si>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</si>
  <si>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</si>
  <si>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</si>
  <si>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</si>
  <si>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</si>
  <si>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</si>
  <si>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</si>
  <si>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</si>
  <si>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</si>
  <si>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</si>
  <si>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</si>
  <si>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</si>
  <si>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</si>
  <si>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</si>
  <si>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</si>
  <si>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</si>
  <si>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</si>
  <si>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</si>
  <si>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</si>
  <si>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</si>
  <si>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</si>
  <si>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</si>
  <si>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</si>
  <si>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</si>
  <si>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</si>
  <si>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</si>
  <si>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</si>
  <si>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</si>
  <si>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</si>
  <si>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</si>
  <si>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</si>
  <si>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</si>
  <si>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</si>
  <si>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</si>
  <si>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</si>
  <si>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</si>
  <si>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</si>
  <si>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</si>
  <si>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</si>
  <si>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</si>
  <si>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</si>
  <si>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</si>
  <si>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</si>
  <si>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</si>
  <si>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</si>
  <si>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</si>
  <si>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</si>
  <si>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</si>
  <si>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</si>
  <si>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</si>
  <si>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</si>
  <si>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</si>
  <si>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</si>
  <si>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</si>
  <si>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</si>
  <si>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</si>
  <si>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</si>
  <si>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</si>
  <si>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</si>
  <si>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</si>
  <si>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</si>
  <si>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</si>
  <si>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</si>
  <si>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</si>
  <si>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</si>
  <si>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</si>
  <si>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</si>
  <si>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</si>
  <si>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</si>
  <si>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</si>
  <si>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</si>
  <si>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</si>
  <si>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</si>
  <si>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</si>
  <si>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</si>
  <si>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</si>
  <si>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</si>
  <si>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</si>
  <si>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</si>
  <si>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</si>
  <si>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</si>
  <si>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</si>
  <si>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</si>
  <si>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</si>
  <si>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</si>
  <si>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</si>
  <si>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</si>
  <si>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</si>
  <si>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</si>
  <si>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</si>
  <si>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</si>
  <si>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</si>
  <si>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</si>
  <si>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</si>
  <si>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</si>
  <si>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</si>
  <si>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</si>
  <si>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</si>
  <si>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</si>
  <si>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</si>
  <si>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</si>
  <si>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</si>
  <si>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</si>
  <si>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</si>
  <si>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</si>
  <si>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</si>
  <si>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</si>
  <si>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</si>
  <si>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</si>
  <si>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</si>
  <si>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</si>
  <si>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</si>
  <si>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</si>
  <si>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</si>
  <si>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</si>
  <si>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</si>
  <si>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</si>
  <si>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</si>
  <si>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</si>
  <si>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</si>
  <si>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</si>
  <si>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</si>
  <si>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</si>
  <si>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</si>
  <si>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</si>
  <si>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</si>
  <si>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</si>
  <si>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</si>
  <si>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</si>
  <si>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</si>
  <si>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</si>
  <si>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</si>
  <si>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</si>
  <si>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</si>
  <si>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</si>
  <si>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</si>
  <si>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</si>
  <si>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</si>
  <si>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</si>
  <si>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</si>
  <si>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</si>
  <si>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</si>
  <si>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</si>
  <si>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</si>
  <si>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</si>
  <si>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</si>
  <si>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</si>
  <si>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</si>
  <si>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</si>
  <si>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</si>
  <si>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</si>
  <si>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</si>
  <si>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</si>
  <si>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</si>
  <si>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</si>
  <si>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</si>
  <si>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</si>
  <si>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</si>
  <si>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</si>
  <si>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</si>
  <si>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</si>
  <si>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</si>
  <si>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</si>
  <si>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</si>
  <si>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</si>
  <si>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</si>
  <si>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</si>
  <si>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</si>
  <si>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</si>
  <si>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</si>
  <si>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</si>
  <si>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</si>
  <si>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</si>
  <si>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</si>
  <si>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</si>
  <si>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</si>
  <si>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</si>
  <si>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</si>
  <si>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</si>
  <si>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</si>
  <si>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</si>
  <si>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</si>
  <si>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</si>
  <si>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</si>
  <si>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</si>
  <si>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</si>
  <si>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</si>
  <si>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</si>
  <si>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</si>
  <si>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</si>
  <si>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</si>
  <si>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</si>
  <si>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</si>
  <si>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</si>
  <si>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</si>
  <si>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</si>
  <si>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</si>
  <si>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</si>
  <si>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</si>
  <si>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</si>
  <si>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</si>
  <si>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</si>
  <si>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</si>
  <si>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</si>
  <si>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</si>
  <si>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</si>
  <si>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</si>
  <si>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</si>
  <si>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</si>
  <si>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</si>
  <si>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</si>
  <si>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</si>
  <si>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</si>
  <si>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</si>
  <si>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</si>
  <si>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</si>
  <si>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</si>
  <si>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</si>
  <si>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</si>
  <si>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</si>
  <si>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</si>
  <si>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</si>
  <si>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</si>
  <si>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</si>
  <si>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</si>
  <si>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</si>
  <si>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</si>
  <si>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</si>
  <si>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</si>
  <si>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</si>
  <si>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</si>
  <si>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</si>
  <si>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</si>
  <si>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</si>
  <si>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</si>
  <si>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</si>
  <si>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</si>
  <si>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</si>
  <si>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</si>
  <si>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</si>
  <si>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</si>
  <si>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</si>
  <si>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</si>
  <si>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</si>
  <si>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</si>
  <si>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</si>
  <si>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</si>
  <si>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</si>
  <si>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</si>
  <si>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</si>
  <si>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</si>
  <si>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</si>
  <si>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</si>
  <si>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</si>
  <si>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</si>
  <si>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</si>
  <si>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</si>
  <si>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</si>
  <si>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</si>
  <si>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</si>
  <si>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</si>
  <si>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</si>
  <si>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</si>
  <si>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</si>
  <si>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</si>
  <si>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</si>
  <si>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</si>
  <si>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</si>
  <si>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</si>
  <si>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</si>
  <si>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</si>
  <si>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</si>
  <si>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</si>
  <si>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</si>
  <si>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</si>
  <si>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</si>
  <si>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</si>
  <si>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</si>
  <si>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</si>
  <si>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</si>
  <si>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</si>
  <si>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</si>
  <si>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</si>
  <si>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</si>
  <si>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</si>
  <si>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</si>
  <si>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</si>
  <si>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</si>
  <si>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</si>
  <si>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</si>
  <si>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</si>
  <si>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</si>
  <si>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</si>
  <si>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</si>
  <si>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</si>
  <si>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</si>
  <si>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</si>
  <si>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</si>
  <si>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</si>
  <si>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</si>
  <si>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</si>
  <si>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</si>
  <si>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</si>
  <si>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</si>
  <si>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</si>
  <si>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</si>
  <si>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</si>
  <si>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</si>
  <si>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</si>
  <si>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</si>
  <si>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</si>
  <si>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</si>
  <si>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</si>
  <si>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</si>
  <si>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</si>
  <si>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</si>
  <si>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</si>
  <si>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</si>
  <si>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</si>
  <si>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</si>
  <si>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</si>
  <si>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</si>
  <si>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</si>
  <si>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</si>
  <si>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</si>
  <si>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</si>
  <si>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</si>
  <si>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</si>
  <si>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</si>
  <si>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</si>
  <si>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</si>
  <si>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</si>
  <si>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</si>
  <si>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</si>
  <si>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</si>
  <si>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</si>
  <si>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</si>
  <si>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</si>
  <si>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</si>
  <si>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</si>
  <si>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</si>
  <si>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</si>
  <si>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</si>
  <si>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</si>
  <si>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</si>
  <si>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</si>
  <si>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</si>
  <si>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</si>
  <si>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</si>
  <si>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</si>
  <si>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</si>
  <si>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</si>
  <si>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</si>
  <si>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</si>
  <si>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</si>
  <si>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</si>
  <si>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</si>
  <si>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</si>
  <si>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</si>
  <si>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</si>
  <si>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</si>
  <si>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</si>
  <si>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</si>
  <si>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</si>
  <si>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</si>
  <si>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</si>
  <si>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</si>
  <si>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</si>
  <si>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</si>
  <si>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</si>
  <si>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</si>
  <si>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</si>
  <si>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</si>
  <si>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</si>
  <si>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</si>
  <si>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</si>
  <si>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</si>
  <si>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</si>
  <si>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</si>
  <si>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</si>
  <si>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</si>
  <si>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</si>
  <si>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</si>
  <si>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</si>
  <si>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</si>
  <si>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</si>
  <si>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</si>
  <si>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</si>
  <si>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</si>
  <si>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</si>
  <si>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</si>
  <si>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</si>
  <si>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</si>
  <si>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</si>
  <si>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</si>
  <si>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</si>
  <si>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</si>
  <si>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</si>
  <si>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</si>
  <si>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</si>
  <si>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</si>
  <si>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</si>
  <si>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</si>
  <si>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</si>
  <si>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</si>
  <si>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</si>
  <si>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</si>
  <si>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</si>
  <si>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</si>
  <si>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</si>
  <si>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</si>
  <si>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</si>
  <si>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</si>
  <si>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</si>
  <si>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</si>
  <si>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</si>
  <si>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</si>
  <si>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</si>
  <si>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</si>
  <si>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</si>
  <si>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</si>
  <si>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</si>
  <si>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</si>
  <si>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</si>
  <si>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</si>
  <si>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</si>
  <si>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</si>
  <si>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</si>
  <si>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</si>
  <si>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</si>
  <si>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</si>
  <si>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</si>
  <si>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</si>
  <si>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</si>
  <si>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</si>
  <si>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</si>
  <si>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</si>
  <si>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</si>
  <si>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</si>
  <si>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</si>
  <si>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</si>
  <si>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</si>
  <si>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</si>
  <si>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</si>
  <si>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</si>
  <si>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</si>
  <si>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</si>
  <si>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</si>
  <si>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</si>
  <si>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</si>
  <si>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</si>
  <si>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</si>
  <si>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</si>
  <si>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</si>
  <si>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</si>
  <si>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</si>
  <si>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</si>
  <si>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</si>
  <si>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</si>
  <si>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</si>
  <si>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</si>
  <si>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</si>
  <si>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</si>
  <si>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</si>
  <si>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</si>
  <si>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</si>
  <si>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</si>
  <si>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</si>
  <si>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</si>
  <si>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</si>
  <si>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</si>
  <si>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</si>
  <si>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</si>
  <si>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</si>
  <si>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</si>
  <si>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</si>
  <si>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</si>
  <si>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</si>
  <si>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</si>
  <si>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</si>
  <si>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</si>
  <si>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</si>
  <si>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</si>
  <si>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</si>
  <si>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</si>
  <si>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</si>
  <si>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</si>
  <si>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</si>
  <si>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</si>
  <si>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</si>
  <si>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</si>
  <si>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</si>
  <si>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</si>
  <si>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</si>
  <si>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</si>
  <si>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</si>
  <si>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</si>
  <si>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</si>
  <si>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</si>
  <si>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</si>
  <si>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</si>
  <si>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</si>
  <si>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</si>
  <si>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</si>
  <si>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</si>
  <si>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</si>
  <si>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</si>
  <si>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</si>
  <si>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</si>
  <si>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</si>
  <si>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</si>
  <si>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</si>
  <si>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</si>
  <si>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</si>
  <si>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</si>
  <si>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</si>
  <si>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</si>
  <si>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</si>
  <si>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</si>
  <si>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</si>
  <si>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</si>
  <si>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</si>
  <si>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</si>
  <si>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</si>
  <si>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</si>
  <si>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</si>
  <si>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</si>
  <si>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</si>
  <si>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</si>
  <si>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</si>
  <si>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</si>
  <si>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</si>
  <si>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</si>
  <si>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</si>
  <si>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</si>
  <si>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</si>
  <si>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</si>
  <si>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</si>
  <si>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</si>
  <si>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</si>
  <si>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</si>
  <si>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</si>
  <si>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</si>
  <si>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</si>
  <si>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</si>
  <si>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</si>
  <si>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</si>
  <si>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</si>
  <si>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</si>
  <si>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</si>
  <si>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</si>
  <si>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</si>
  <si>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</si>
  <si>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</si>
  <si>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</si>
  <si>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</si>
  <si>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</si>
  <si>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</si>
  <si>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</si>
  <si>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</si>
  <si>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</si>
  <si>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</si>
  <si>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</si>
  <si>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</si>
  <si>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</si>
  <si>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</si>
  <si>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</si>
  <si>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</si>
  <si>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</si>
  <si>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</si>
  <si>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</si>
  <si>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</si>
  <si>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</si>
  <si>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</si>
  <si>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</si>
  <si>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</si>
  <si>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</si>
  <si>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</si>
  <si>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</si>
  <si>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</si>
  <si>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</si>
  <si>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</si>
  <si>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</si>
  <si>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</si>
  <si>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</si>
  <si>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</si>
  <si>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</si>
  <si>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</si>
  <si>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</si>
  <si>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</si>
  <si>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</si>
  <si>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</si>
  <si>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</si>
  <si>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</si>
  <si>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</si>
  <si>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</si>
  <si>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</si>
  <si>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</si>
  <si>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</si>
  <si>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</si>
  <si>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</si>
  <si>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</si>
  <si>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</si>
  <si>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</si>
  <si>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</si>
  <si>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</si>
  <si>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</si>
  <si>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</si>
  <si>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</si>
  <si>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</si>
  <si>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</si>
  <si>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</si>
  <si>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</si>
  <si>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</si>
  <si>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</si>
  <si>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</si>
  <si>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</si>
  <si>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</si>
  <si>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</si>
  <si>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</si>
  <si>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</si>
  <si>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</si>
  <si>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</si>
  <si>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</si>
  <si>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</si>
  <si>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</si>
  <si>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</si>
  <si>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</si>
  <si>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</si>
  <si>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</si>
  <si>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</si>
  <si>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</si>
  <si>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</si>
  <si>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</si>
  <si>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</si>
  <si>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</si>
  <si>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</si>
  <si>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</si>
  <si>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</si>
  <si>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</si>
  <si>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</si>
  <si>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</si>
  <si>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</si>
  <si>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</si>
  <si>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</si>
  <si>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</si>
  <si>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</si>
  <si>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</si>
  <si>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</si>
  <si>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</si>
  <si>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</si>
  <si>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</si>
  <si>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</si>
  <si>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</si>
  <si>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</si>
  <si>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</si>
  <si>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</si>
  <si>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</si>
  <si>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</si>
  <si>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</si>
  <si>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</si>
  <si>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</si>
  <si>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</si>
  <si>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</si>
  <si>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</si>
  <si>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</si>
  <si>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</si>
  <si>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</si>
  <si>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</si>
  <si>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</si>
  <si>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</si>
  <si>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</si>
  <si>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</si>
  <si>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</si>
  <si>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</si>
  <si>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</si>
  <si>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</si>
  <si>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</si>
  <si>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</si>
  <si>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</si>
  <si>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</si>
  <si>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</si>
  <si>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</si>
  <si>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</si>
  <si>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</si>
  <si>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</si>
  <si>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</si>
  <si>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</si>
  <si>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</si>
  <si>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</si>
  <si>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</si>
  <si>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</si>
  <si>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</si>
  <si>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</si>
  <si>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</si>
  <si>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</si>
  <si>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</si>
  <si>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</si>
  <si>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</si>
  <si>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</si>
  <si>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</si>
  <si>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</si>
  <si>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</si>
  <si>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</si>
  <si>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</si>
  <si>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</si>
  <si>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</si>
  <si>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</si>
  <si>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</si>
  <si>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</si>
  <si>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</si>
  <si>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</si>
  <si>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</si>
  <si>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</si>
  <si>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</si>
  <si>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</si>
  <si>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</si>
  <si>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</si>
  <si>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</si>
  <si>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</si>
  <si>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</si>
  <si>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</si>
  <si>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</si>
  <si>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</si>
  <si>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</si>
  <si>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</si>
  <si>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</si>
  <si>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</si>
  <si>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</si>
  <si>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</si>
  <si>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</si>
  <si>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</si>
  <si>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</si>
  <si>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</si>
  <si>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</si>
  <si>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</si>
  <si>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</si>
  <si>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</si>
  <si>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</si>
  <si>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</si>
  <si>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</si>
  <si>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</si>
  <si>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</si>
  <si>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</si>
  <si>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</si>
  <si>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</si>
  <si>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</si>
  <si>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</si>
  <si>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</si>
  <si>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</si>
  <si>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</si>
  <si>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</si>
  <si>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</si>
  <si>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</si>
  <si>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</si>
  <si>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</si>
  <si>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</si>
  <si>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</si>
  <si>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</si>
  <si>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</si>
  <si>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</si>
  <si>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</si>
  <si>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</si>
  <si>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</si>
  <si>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</si>
  <si>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</si>
  <si>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</si>
  <si>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</si>
  <si>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</si>
  <si>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</si>
  <si>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</si>
  <si>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</si>
  <si>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</si>
  <si>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</si>
  <si>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</si>
  <si>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</si>
  <si>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</si>
  <si>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</si>
  <si>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</si>
  <si>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</si>
  <si>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</si>
  <si>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</si>
  <si>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</si>
  <si>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</si>
  <si>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</si>
  <si>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</si>
  <si>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</si>
  <si>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</si>
  <si>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</si>
  <si>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</si>
  <si>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</si>
  <si>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</si>
  <si>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</si>
  <si>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</si>
  <si>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</si>
  <si>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</si>
  <si>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</si>
  <si>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</si>
  <si>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</si>
  <si>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</si>
  <si>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</si>
  <si>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</si>
  <si>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</si>
  <si>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</si>
  <si>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</si>
  <si>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</si>
  <si>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</si>
  <si>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</si>
  <si>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</si>
  <si>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</si>
  <si>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</si>
  <si>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</si>
  <si>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</si>
  <si>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</si>
  <si>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</si>
  <si>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</si>
  <si>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</si>
  <si>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</si>
  <si>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</si>
  <si>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</si>
  <si>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</si>
  <si>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</si>
  <si>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</si>
  <si>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</si>
  <si>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</si>
  <si>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</si>
  <si>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</si>
  <si>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</si>
  <si>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</si>
  <si>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</si>
  <si>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</si>
  <si>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</si>
  <si>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</si>
  <si>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</si>
  <si>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</si>
  <si>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</si>
  <si>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</si>
  <si>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</si>
  <si>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</si>
  <si>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</si>
  <si>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</si>
  <si>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</si>
  <si>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</si>
  <si>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</si>
  <si>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</si>
  <si>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</si>
  <si>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</si>
  <si>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</si>
  <si>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</si>
  <si>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</si>
  <si>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</si>
  <si>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</si>
  <si>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</si>
  <si>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</si>
  <si>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</si>
  <si>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</si>
  <si>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</si>
  <si>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</si>
  <si>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</si>
  <si>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</si>
  <si>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</si>
  <si>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</si>
  <si>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</si>
  <si>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</si>
  <si>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</si>
  <si>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</si>
  <si>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</si>
  <si>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</si>
  <si>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</si>
  <si>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</si>
  <si>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</si>
  <si>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</si>
  <si>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</si>
  <si>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</si>
  <si>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</si>
  <si>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</si>
  <si>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</si>
  <si>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</si>
  <si>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</si>
  <si>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</si>
  <si>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</si>
  <si>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</si>
  <si>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</si>
  <si>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</si>
  <si>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</si>
  <si>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</si>
  <si>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</si>
  <si>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</si>
  <si>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</si>
  <si>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</si>
  <si>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</si>
  <si>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</si>
  <si>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</si>
  <si>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</si>
  <si>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</si>
  <si>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</si>
  <si>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</si>
  <si>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</si>
  <si>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</si>
  <si>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</si>
  <si>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</si>
  <si>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</si>
  <si>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</si>
  <si>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</si>
  <si>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</si>
  <si>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</si>
  <si>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</si>
  <si>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</si>
  <si>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</si>
  <si>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</si>
  <si>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</si>
  <si>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</si>
  <si>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</si>
  <si>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</si>
  <si>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</si>
  <si>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</si>
  <si>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</si>
  <si>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</si>
  <si>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</si>
  <si>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</si>
  <si>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</si>
  <si>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</si>
  <si>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</si>
  <si>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</si>
  <si>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</si>
  <si>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</si>
  <si>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</si>
  <si>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</si>
  <si>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</si>
  <si>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</si>
  <si>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</si>
  <si>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</si>
  <si>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</si>
  <si>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</si>
  <si>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</si>
  <si>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</si>
  <si>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</si>
  <si>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</si>
  <si>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</si>
  <si>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</si>
  <si>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</si>
  <si>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</si>
  <si>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</si>
  <si>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</si>
  <si>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</si>
  <si>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</si>
  <si>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</si>
  <si>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</si>
  <si>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</si>
  <si>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</si>
  <si>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</si>
  <si>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</si>
  <si>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</si>
  <si>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</si>
  <si>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</si>
  <si>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</si>
  <si>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</si>
  <si>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</si>
  <si>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</si>
  <si>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</si>
  <si>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</si>
  <si>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</si>
  <si>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</si>
  <si>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</si>
  <si>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</si>
  <si>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</si>
  <si>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</si>
  <si>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</si>
  <si>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</si>
  <si>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</si>
  <si>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</si>
  <si>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</si>
  <si>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</si>
  <si>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</si>
  <si>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</si>
  <si>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</si>
  <si>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</si>
  <si>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</si>
  <si>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</si>
  <si>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</si>
  <si>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</si>
  <si>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</si>
  <si>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</si>
  <si>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</si>
  <si>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</si>
  <si>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</si>
  <si>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</si>
  <si>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</si>
  <si>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</si>
  <si>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</si>
  <si>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</si>
  <si>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</si>
  <si>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</si>
  <si>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</si>
  <si>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</si>
  <si>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</si>
  <si>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</si>
  <si>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</si>
  <si>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</si>
  <si>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</si>
  <si>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</si>
  <si>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</si>
  <si>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</si>
  <si>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</si>
  <si>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</si>
  <si>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</si>
  <si>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</si>
  <si>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</si>
  <si>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</si>
  <si>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</si>
  <si>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</si>
  <si>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</si>
  <si>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</si>
  <si>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</si>
  <si>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</si>
  <si>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</si>
  <si>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</si>
  <si>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</si>
  <si>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</si>
  <si>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</si>
  <si>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</si>
  <si>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</si>
  <si>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</si>
  <si>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</si>
  <si>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</si>
  <si>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</si>
  <si>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</si>
  <si>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</si>
  <si>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</si>
  <si>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</si>
  <si>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</si>
  <si>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</si>
  <si>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</si>
  <si>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</si>
  <si>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</si>
  <si>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</si>
  <si>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</si>
  <si>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</si>
  <si>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</si>
  <si>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</si>
  <si>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</si>
  <si>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</si>
  <si>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</si>
  <si>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</si>
  <si>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</si>
  <si>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</si>
  <si>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</si>
  <si>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</si>
  <si>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</si>
  <si>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</si>
  <si>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</si>
  <si>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</si>
  <si>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</si>
  <si>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</si>
  <si>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</si>
  <si>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</si>
  <si>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</si>
  <si>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</si>
  <si>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</si>
  <si>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</si>
  <si>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</si>
  <si>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</si>
  <si>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</si>
  <si>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</si>
  <si>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</si>
  <si>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</si>
  <si>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</si>
  <si>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</si>
  <si>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</si>
  <si>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</si>
  <si>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</si>
  <si>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</si>
  <si>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</si>
  <si>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</si>
  <si>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</si>
  <si>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</si>
  <si>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</si>
  <si>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</si>
  <si>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</si>
  <si>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</si>
  <si>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</si>
  <si>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</si>
  <si>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</si>
  <si>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</si>
  <si>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</si>
  <si>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</si>
  <si>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</si>
  <si>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</si>
  <si>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</si>
  <si>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</si>
  <si>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</si>
  <si>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</si>
  <si>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</si>
  <si>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</si>
  <si>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</si>
  <si>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</si>
  <si>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</si>
  <si>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</si>
  <si>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</si>
  <si>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</si>
  <si>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</si>
  <si>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</si>
  <si>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</si>
  <si>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</si>
  <si>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</si>
  <si>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</si>
  <si>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</si>
  <si>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</si>
  <si>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</si>
  <si>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</si>
  <si>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</si>
  <si>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</si>
  <si>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</si>
  <si>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</si>
  <si>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</si>
  <si>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</si>
  <si>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</si>
  <si>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</si>
  <si>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</si>
  <si>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</si>
  <si>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</si>
  <si>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</si>
  <si>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</si>
  <si>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</si>
  <si>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</si>
  <si>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</si>
  <si>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</si>
  <si>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</si>
  <si>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</si>
  <si>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</si>
  <si>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</si>
  <si>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</si>
  <si>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</si>
  <si>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</si>
  <si>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</si>
  <si>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</si>
  <si>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</si>
  <si>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</si>
  <si>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</si>
  <si>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</si>
  <si>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</si>
  <si>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</si>
  <si>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</si>
  <si>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</si>
  <si>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</si>
  <si>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</si>
  <si>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</si>
  <si>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</si>
  <si>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</si>
  <si>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</si>
  <si>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</si>
  <si>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</si>
  <si>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</si>
  <si>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</si>
  <si>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</si>
  <si>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</si>
  <si>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</si>
  <si>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</si>
  <si>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</si>
  <si>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</si>
  <si>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</si>
  <si>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</si>
  <si>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</si>
  <si>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</si>
  <si>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</si>
  <si>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</si>
  <si>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</si>
  <si>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</si>
  <si>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</si>
  <si>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</si>
  <si>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</si>
  <si>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</si>
  <si>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</si>
  <si>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</si>
  <si>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</si>
  <si>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</si>
  <si>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</si>
  <si>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</si>
  <si>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</si>
  <si>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</si>
  <si>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</si>
  <si>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</si>
  <si>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</si>
  <si>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</si>
  <si>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</si>
  <si>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</si>
  <si>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</si>
  <si>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</si>
  <si>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</si>
  <si>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</si>
  <si>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</si>
  <si>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</si>
  <si>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</si>
  <si>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</si>
  <si>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</si>
  <si>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</si>
  <si>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</si>
  <si>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</si>
  <si>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</si>
  <si>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</si>
  <si>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</si>
  <si>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</si>
  <si>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</si>
  <si>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</si>
  <si>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</si>
  <si>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</si>
  <si>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</si>
  <si>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</si>
  <si>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</si>
  <si>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</si>
  <si>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</si>
  <si>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</si>
  <si>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</si>
  <si>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</si>
  <si>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</si>
  <si>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</si>
  <si>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</si>
  <si>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</si>
  <si>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</si>
  <si>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</si>
  <si>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</si>
  <si>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</si>
  <si>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</si>
  <si>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</si>
  <si>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</si>
  <si>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</si>
  <si>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</si>
  <si>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</si>
  <si>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</si>
  <si>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</si>
  <si>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</si>
  <si>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</si>
  <si>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</si>
  <si>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</si>
  <si>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</si>
  <si>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</si>
  <si>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</si>
  <si>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</si>
  <si>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</si>
  <si>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</si>
  <si>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</si>
  <si>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</si>
  <si>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</si>
  <si>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</si>
  <si>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</si>
  <si>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</si>
  <si>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</si>
  <si>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</si>
  <si>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</si>
  <si>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</si>
  <si>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</si>
  <si>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</si>
  <si>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</si>
  <si>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</si>
  <si>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</si>
  <si>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</si>
  <si>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</si>
  <si>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</si>
  <si>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</si>
  <si>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</si>
  <si>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</si>
  <si>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</si>
  <si>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</si>
  <si>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</si>
  <si>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</si>
  <si>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</si>
  <si>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</si>
  <si>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</si>
  <si>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</si>
  <si>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</si>
  <si>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</si>
  <si>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</si>
  <si>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</si>
  <si>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</si>
  <si>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</si>
  <si>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</si>
  <si>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</si>
  <si>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</si>
  <si>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</si>
  <si>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</si>
  <si>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</si>
  <si>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</si>
  <si>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</si>
  <si>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</si>
  <si>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</si>
  <si>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</si>
  <si>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</si>
  <si>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</si>
  <si>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</si>
  <si>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</si>
  <si>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</si>
  <si>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</si>
  <si>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</si>
  <si>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</si>
  <si>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</si>
  <si>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</si>
  <si>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</si>
  <si>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</si>
  <si>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</si>
  <si>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</si>
  <si>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</si>
  <si>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</si>
  <si>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</si>
  <si>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</si>
  <si>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</si>
  <si>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</si>
  <si>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</si>
  <si>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</si>
  <si>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</si>
  <si>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</si>
  <si>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</si>
  <si>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</si>
  <si>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</si>
  <si>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</si>
  <si>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</si>
  <si>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</si>
  <si>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</si>
  <si>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</si>
  <si>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</si>
  <si>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</si>
  <si>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</si>
  <si>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</si>
  <si>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</si>
  <si>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</si>
  <si>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</si>
  <si>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</si>
  <si>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</si>
  <si>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</si>
  <si>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</si>
  <si>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</si>
  <si>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</si>
  <si>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</si>
  <si>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</si>
  <si>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</si>
  <si>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</si>
  <si>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</si>
  <si>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</si>
  <si>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</si>
  <si>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</si>
  <si>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</si>
  <si>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</si>
  <si>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</si>
  <si>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</si>
  <si>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</si>
  <si>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</si>
  <si>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</si>
  <si>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</si>
  <si>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</si>
  <si>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</si>
  <si>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</si>
  <si>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</si>
  <si>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</si>
  <si>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</si>
  <si>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</si>
  <si>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</si>
  <si>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</si>
  <si>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</si>
  <si>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</si>
  <si>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</si>
  <si>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</si>
  <si>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</si>
  <si>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</si>
  <si>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</si>
  <si>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</si>
  <si>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</si>
  <si>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</si>
  <si>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</si>
  <si>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</si>
  <si>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</si>
  <si>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</si>
  <si>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</si>
  <si>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</si>
  <si>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</si>
  <si>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</si>
  <si>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</si>
  <si>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</si>
  <si>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</si>
  <si>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</si>
  <si>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</si>
  <si>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</si>
  <si>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</si>
  <si>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</si>
  <si>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</si>
  <si>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</si>
  <si>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</si>
  <si>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</si>
  <si>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</si>
  <si>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</si>
  <si>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</si>
  <si>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</si>
  <si>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</si>
  <si>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</si>
  <si>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</si>
  <si>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</si>
  <si>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</si>
  <si>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</si>
  <si>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</si>
  <si>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</si>
  <si>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</si>
  <si>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</si>
  <si>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</si>
  <si>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</si>
  <si>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</si>
  <si>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</si>
  <si>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</si>
  <si>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</si>
  <si>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</si>
  <si>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</si>
  <si>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</si>
  <si>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</si>
  <si>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</si>
  <si>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</si>
  <si>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</si>
  <si>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</si>
  <si>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</si>
  <si>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</si>
  <si>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</si>
  <si>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</si>
  <si>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</si>
  <si>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</si>
  <si>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</si>
  <si>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</si>
  <si>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</si>
  <si>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</si>
  <si>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</si>
  <si>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</si>
  <si>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</si>
  <si>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</si>
  <si>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</si>
  <si>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</si>
  <si>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</si>
  <si>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</si>
  <si>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</si>
  <si>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</si>
  <si>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</si>
  <si>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</si>
  <si>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</si>
  <si>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</si>
  <si>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</si>
  <si>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</si>
  <si>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</si>
  <si>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</si>
  <si>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</si>
  <si>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</si>
  <si>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</si>
  <si>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</si>
  <si>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</si>
  <si>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</si>
  <si>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</si>
  <si>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</si>
  <si>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</si>
  <si>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</si>
  <si>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</si>
  <si>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</si>
  <si>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</si>
  <si>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</si>
  <si>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</si>
  <si>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</si>
  <si>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</si>
  <si>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</si>
  <si>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</si>
  <si>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</si>
  <si>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</si>
  <si>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</si>
  <si>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</si>
  <si>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</si>
  <si>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</si>
  <si>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</si>
  <si>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</si>
  <si>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</si>
  <si>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</si>
  <si>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</si>
  <si>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</si>
  <si>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</si>
  <si>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</si>
  <si>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</si>
  <si>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</si>
  <si>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</si>
  <si>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</si>
  <si>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</si>
  <si>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</si>
  <si>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</si>
  <si>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</si>
  <si>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</si>
  <si>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</si>
  <si>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</si>
  <si>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</si>
  <si>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</si>
  <si>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</si>
  <si>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</si>
  <si>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</si>
  <si>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</si>
  <si>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</si>
  <si>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</si>
  <si>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</si>
  <si>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</si>
  <si>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</si>
  <si>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</si>
  <si>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</si>
  <si>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</si>
  <si>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</si>
  <si>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</si>
  <si>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</si>
  <si>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</si>
  <si>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</si>
  <si>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</si>
  <si>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</si>
  <si>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</si>
  <si>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</si>
  <si>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</si>
  <si>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</si>
  <si>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</si>
  <si>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</si>
  <si>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</si>
  <si>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</si>
  <si>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</si>
  <si>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</si>
  <si>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</si>
  <si>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</si>
  <si>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</si>
  <si>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</si>
  <si>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</si>
  <si>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</si>
  <si>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</si>
  <si>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</si>
  <si>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</si>
  <si>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</si>
  <si>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</si>
  <si>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</si>
  <si>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</si>
  <si>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</si>
  <si>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</si>
  <si>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</si>
  <si>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</si>
  <si>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</si>
  <si>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</si>
  <si>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</si>
  <si>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</si>
  <si>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</si>
  <si>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</si>
  <si>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</si>
  <si>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</si>
  <si>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</si>
  <si>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</si>
  <si>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</si>
  <si>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</si>
  <si>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</si>
  <si>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</si>
  <si>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</si>
  <si>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</si>
  <si>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</si>
  <si>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</si>
  <si>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</si>
  <si>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</si>
  <si>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</si>
  <si>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</si>
  <si>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</si>
  <si>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</si>
  <si>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</si>
  <si>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</si>
  <si>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</si>
  <si>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</si>
  <si>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</si>
  <si>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</si>
  <si>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</si>
  <si>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</si>
  <si>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</si>
  <si>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</si>
  <si>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</si>
  <si>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</si>
  <si>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</si>
  <si>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</si>
  <si>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</si>
  <si>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</si>
  <si>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</si>
  <si>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</si>
  <si>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</si>
  <si>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</si>
  <si>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</si>
  <si>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</si>
  <si>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</si>
  <si>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</si>
  <si>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</si>
  <si>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</si>
  <si>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</si>
  <si>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</si>
  <si>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</si>
  <si>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</si>
  <si>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</si>
  <si>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</si>
  <si>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</si>
  <si>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</si>
  <si>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</si>
  <si>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</si>
  <si>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</si>
  <si>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</si>
  <si>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</si>
  <si>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</si>
  <si>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</si>
  <si>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</si>
  <si>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</si>
  <si>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</si>
  <si>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</si>
  <si>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</si>
  <si>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</si>
  <si>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</si>
  <si>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</si>
  <si>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</si>
  <si>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</si>
  <si>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</si>
  <si>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</si>
  <si>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</si>
  <si>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</si>
  <si>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</si>
  <si>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</si>
  <si>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</si>
  <si>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</si>
  <si>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</si>
  <si>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</si>
  <si>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</si>
  <si>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</si>
  <si>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</si>
  <si>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</si>
  <si>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</si>
  <si>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</si>
  <si>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</si>
  <si>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</si>
  <si>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</si>
  <si>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</si>
  <si>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</si>
  <si>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</si>
  <si>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</si>
  <si>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</si>
  <si>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</si>
  <si>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</si>
  <si>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</si>
  <si>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</si>
  <si>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</si>
  <si>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</si>
  <si>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</si>
  <si>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</si>
  <si>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</si>
  <si>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</si>
  <si>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</si>
  <si>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</si>
  <si>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</si>
  <si>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</si>
  <si>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</si>
  <si>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</si>
  <si>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</si>
  <si>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</si>
  <si>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</si>
  <si>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</si>
  <si>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</si>
  <si>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</si>
  <si>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</si>
  <si>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</si>
  <si>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</si>
  <si>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</si>
  <si>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</si>
  <si>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</si>
  <si>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</si>
  <si>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</si>
  <si>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</si>
  <si>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</si>
  <si>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</si>
  <si>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</si>
  <si>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</si>
  <si>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</si>
  <si>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</si>
  <si>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</si>
  <si>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</si>
  <si>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</si>
  <si>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</si>
  <si>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</si>
  <si>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</si>
  <si>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</si>
  <si>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</si>
  <si>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</si>
  <si>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</si>
  <si>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</si>
  <si>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</si>
  <si>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</si>
  <si>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</si>
  <si>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</si>
  <si>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</si>
  <si>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</si>
  <si>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</si>
  <si>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</si>
  <si>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</si>
  <si>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</si>
  <si>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</si>
  <si>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</si>
  <si>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</si>
  <si>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</si>
  <si>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</si>
  <si>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</si>
  <si>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</si>
  <si>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</si>
  <si>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</si>
  <si>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</si>
  <si>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</si>
  <si>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</si>
  <si>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</si>
  <si>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</si>
  <si>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</si>
  <si>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</si>
  <si>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</si>
  <si>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</si>
  <si>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</si>
  <si>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</si>
  <si>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</si>
  <si>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</si>
  <si>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</si>
  <si>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</si>
  <si>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</si>
  <si>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</si>
  <si>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</si>
  <si>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</si>
  <si>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</si>
  <si>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</si>
  <si>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</si>
  <si>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</si>
  <si>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</si>
  <si>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</si>
  <si>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</si>
  <si>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</si>
  <si>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</si>
  <si>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</si>
  <si>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</si>
  <si>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</si>
  <si>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</si>
  <si>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</si>
  <si>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</si>
  <si>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</si>
  <si>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</si>
  <si>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</si>
  <si>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</si>
  <si>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</si>
  <si>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</si>
  <si>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</si>
  <si>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</si>
  <si>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</si>
  <si>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</si>
  <si>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</si>
  <si>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</si>
  <si>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</si>
  <si>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</si>
  <si>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</si>
  <si>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</si>
  <si>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</si>
  <si>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</si>
  <si>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</si>
  <si>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</si>
  <si>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</si>
  <si>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</si>
  <si>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</si>
  <si>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</si>
  <si>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</si>
  <si>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</si>
  <si>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</si>
  <si>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</si>
  <si>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</si>
  <si>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</si>
  <si>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</si>
  <si>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</si>
  <si>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</si>
  <si>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</si>
  <si>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</si>
  <si>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</si>
  <si>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</si>
  <si>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</si>
  <si>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</si>
  <si>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</si>
  <si>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</si>
  <si>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</si>
  <si>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</si>
  <si>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</si>
  <si>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</si>
  <si>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</si>
  <si>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</si>
  <si>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</si>
  <si>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</si>
  <si>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</si>
  <si>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</si>
  <si>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</si>
  <si>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</si>
  <si>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</si>
  <si>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</si>
  <si>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</si>
  <si>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</si>
  <si>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</si>
  <si>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</si>
  <si>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</si>
  <si>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</si>
  <si>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</si>
  <si>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</si>
  <si>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</si>
  <si>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</si>
  <si>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</si>
  <si>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</si>
  <si>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</si>
  <si>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</si>
  <si>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</si>
  <si>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</si>
  <si>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</si>
  <si>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</si>
  <si>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</si>
  <si>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</si>
  <si>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</si>
  <si>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</si>
  <si>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</si>
  <si>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</si>
  <si>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</si>
  <si>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</si>
  <si>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</si>
  <si>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</si>
  <si>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</si>
  <si>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</si>
  <si>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</si>
  <si>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</si>
  <si>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</si>
  <si>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</si>
  <si>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</si>
  <si>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</si>
  <si>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</si>
  <si>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</si>
  <si>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</si>
  <si>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</si>
  <si>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</si>
  <si>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</si>
  <si>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</si>
  <si>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</si>
  <si>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</si>
  <si>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</si>
  <si>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</si>
  <si>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</si>
  <si>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</si>
  <si>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</si>
  <si>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</si>
  <si>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</si>
  <si>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</si>
  <si>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</si>
  <si>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</si>
  <si>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</si>
  <si>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</si>
  <si>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</si>
  <si>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</si>
  <si>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</si>
  <si>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</si>
  <si>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</si>
  <si>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</si>
  <si>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</si>
  <si>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</si>
  <si>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</si>
  <si>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</si>
  <si>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</si>
  <si>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</si>
  <si>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</si>
  <si>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</si>
  <si>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</si>
  <si>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</si>
  <si>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</si>
  <si>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</si>
  <si>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</si>
  <si>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</si>
  <si>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</si>
  <si>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</si>
  <si>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</si>
  <si>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</si>
  <si>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</si>
  <si>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</si>
  <si>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</si>
  <si>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</si>
  <si>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</si>
  <si>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</si>
  <si>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</si>
  <si>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</si>
  <si>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</si>
  <si>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</si>
  <si>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</si>
  <si>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</si>
  <si>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</si>
  <si>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</si>
  <si>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</si>
  <si>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</si>
  <si>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</si>
  <si>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</si>
  <si>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</si>
  <si>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</si>
  <si>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</si>
  <si>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</si>
  <si>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</si>
  <si>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</si>
  <si>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</si>
  <si>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</si>
  <si>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</si>
  <si>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</si>
  <si>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</si>
  <si>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</si>
  <si>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</si>
  <si>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</si>
  <si>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</si>
  <si>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</si>
  <si>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</si>
  <si>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</si>
  <si>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</si>
  <si>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</si>
  <si>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</si>
  <si>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</si>
  <si>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</si>
  <si>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</si>
  <si>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</si>
  <si>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</si>
  <si>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</si>
  <si>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</si>
  <si>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</si>
  <si>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</si>
  <si>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</si>
  <si>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</si>
  <si>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</si>
  <si>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</si>
  <si>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</si>
  <si>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</si>
  <si>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</si>
  <si>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</si>
  <si>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</si>
  <si>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</si>
  <si>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</si>
  <si>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</si>
  <si>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</si>
  <si>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</si>
  <si>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</si>
  <si>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</si>
  <si>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</si>
  <si>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</si>
  <si>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</si>
  <si>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</si>
  <si>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</si>
  <si>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</si>
  <si>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</si>
  <si>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</si>
  <si>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</si>
  <si>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</si>
  <si>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</si>
  <si>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</si>
  <si>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</si>
  <si>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</si>
  <si>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</si>
  <si>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</si>
  <si>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</si>
  <si>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</si>
  <si>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</si>
  <si>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</si>
  <si>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</si>
  <si>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</si>
  <si>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</si>
  <si>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</si>
  <si>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</si>
  <si>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</si>
  <si>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</si>
  <si>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</si>
  <si>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</si>
  <si>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</si>
  <si>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</si>
  <si>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</si>
  <si>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</si>
  <si>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</si>
  <si>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</si>
  <si>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</si>
  <si>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</si>
  <si>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</si>
  <si>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</si>
  <si>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</si>
  <si>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</si>
  <si>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</si>
  <si>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</si>
  <si>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</si>
  <si>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</si>
  <si>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</si>
  <si>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</si>
  <si>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</si>
  <si>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</si>
  <si>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</si>
  <si>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</si>
  <si>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</si>
  <si>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</si>
  <si>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</si>
  <si>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</si>
  <si>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</si>
  <si>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</si>
  <si>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</si>
  <si>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</si>
  <si>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</si>
  <si>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</si>
  <si>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</si>
  <si>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</si>
  <si>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</si>
  <si>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</si>
  <si>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</si>
  <si>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</si>
  <si>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</si>
  <si>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</si>
  <si>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</si>
  <si>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</si>
  <si>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</si>
  <si>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</si>
  <si>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</si>
  <si>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</si>
  <si>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</si>
  <si>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</si>
  <si>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</si>
  <si>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</si>
  <si>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</si>
  <si>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</si>
  <si>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</si>
  <si>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</si>
  <si>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</si>
  <si>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</si>
  <si>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</si>
  <si>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</si>
  <si>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</si>
  <si>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</si>
  <si>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</si>
  <si>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</si>
  <si>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</si>
  <si>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</si>
  <si>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</si>
  <si>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</si>
  <si>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</si>
  <si>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</si>
  <si>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</si>
  <si>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</si>
  <si>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</si>
  <si>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</si>
  <si>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</si>
  <si>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</si>
  <si>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</si>
  <si>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</si>
  <si>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</si>
  <si>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</si>
  <si>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</si>
  <si>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</si>
  <si>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</si>
  <si>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</si>
  <si>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</si>
  <si>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</si>
  <si>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</si>
  <si>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</si>
  <si>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</si>
  <si>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</si>
  <si>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</si>
  <si>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</si>
  <si>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</si>
  <si>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</si>
  <si>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</si>
  <si>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</si>
  <si>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</si>
  <si>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</si>
  <si>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</si>
  <si>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</si>
  <si>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</si>
  <si>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</si>
  <si>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</si>
  <si>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</si>
  <si>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</si>
  <si>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</si>
  <si>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</si>
  <si>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</si>
  <si>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</si>
  <si>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</si>
  <si>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</si>
  <si>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</si>
  <si>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</si>
  <si>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</si>
  <si>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</si>
  <si>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</si>
  <si>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</si>
  <si>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</si>
  <si>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</si>
  <si>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</si>
  <si>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</si>
  <si>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</si>
  <si>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</si>
  <si>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</si>
  <si>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</si>
  <si>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</si>
  <si>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</si>
  <si>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</si>
  <si>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</si>
  <si>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</si>
  <si>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</si>
  <si>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</si>
  <si>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</si>
  <si>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</si>
  <si>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</si>
  <si>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</si>
  <si>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</si>
  <si>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</si>
  <si>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</si>
  <si>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</si>
  <si>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</si>
  <si>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</si>
  <si>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</si>
  <si>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</si>
  <si>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</si>
  <si>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</si>
  <si>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</si>
  <si>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</si>
  <si>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</si>
  <si>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</si>
  <si>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</si>
  <si>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</si>
  <si>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</si>
  <si>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</si>
  <si>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</si>
  <si>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</si>
  <si>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</si>
  <si>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</si>
  <si>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</si>
  <si>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</si>
  <si>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</si>
  <si>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</si>
  <si>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</si>
  <si>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</si>
  <si>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</si>
  <si>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</si>
  <si>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</si>
  <si>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</si>
  <si>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</si>
  <si>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</si>
  <si>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</si>
  <si>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</si>
  <si>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</si>
  <si>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</si>
  <si>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</si>
  <si>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</si>
  <si>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</si>
  <si>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</si>
  <si>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</si>
  <si>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</si>
  <si>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</si>
  <si>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</si>
  <si>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</si>
  <si>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</si>
  <si>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</si>
  <si>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</si>
  <si>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</si>
  <si>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</si>
  <si>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</si>
  <si>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</si>
  <si>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</si>
  <si>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</si>
  <si>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</si>
  <si>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</si>
  <si>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</si>
  <si>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</si>
  <si>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</si>
  <si>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</si>
  <si>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</si>
  <si>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</si>
  <si>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</si>
  <si>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</si>
  <si>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</si>
  <si>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</si>
  <si>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</si>
  <si>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</si>
  <si>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</si>
  <si>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</si>
  <si>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</si>
  <si>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</si>
  <si>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</si>
  <si>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</si>
  <si>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</si>
  <si>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</si>
  <si>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</si>
  <si>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</si>
  <si>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</si>
  <si>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</si>
  <si>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</si>
  <si>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</si>
  <si>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</si>
  <si>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</si>
  <si>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</si>
  <si>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</si>
  <si>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</si>
  <si>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</si>
  <si>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</si>
  <si>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</si>
  <si>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</si>
  <si>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</si>
  <si>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</si>
  <si>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</si>
  <si>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</si>
  <si>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</si>
  <si>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</si>
  <si>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</si>
  <si>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</si>
  <si>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</si>
  <si>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</si>
  <si>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</si>
  <si>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</si>
  <si>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</si>
  <si>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</si>
  <si>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</si>
  <si>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</si>
  <si>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</si>
  <si>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</si>
  <si>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</si>
  <si>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</si>
  <si>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</si>
  <si>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</si>
  <si>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</si>
  <si>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</si>
  <si>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</si>
  <si>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</si>
  <si>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</si>
  <si>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</si>
  <si>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</si>
  <si>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</si>
  <si>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</si>
  <si>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</si>
  <si>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</si>
  <si>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</si>
  <si>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</si>
  <si>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</si>
  <si>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</si>
  <si>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</si>
  <si>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</si>
  <si>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</si>
  <si>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</si>
  <si>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</si>
  <si>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</si>
  <si>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</si>
  <si>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</si>
  <si>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</si>
  <si>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</si>
  <si>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</si>
  <si>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</si>
  <si>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</si>
  <si>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</si>
  <si>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</si>
  <si>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</si>
  <si>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</si>
  <si>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</si>
  <si>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</si>
  <si>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</si>
  <si>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</si>
  <si>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</si>
  <si>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</si>
  <si>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</si>
  <si>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</si>
  <si>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</si>
  <si>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</si>
  <si>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</si>
  <si>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</si>
  <si>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</si>
  <si>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</si>
  <si>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</si>
  <si>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</si>
  <si>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</si>
  <si>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</si>
  <si>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</si>
  <si>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</si>
  <si>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</si>
  <si>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</si>
  <si>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</si>
  <si>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</si>
  <si>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</si>
  <si>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</si>
  <si>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</si>
  <si>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</si>
  <si>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</si>
  <si>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</si>
  <si>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</si>
  <si>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</si>
  <si>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</si>
  <si>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</si>
  <si>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</si>
  <si>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</si>
  <si>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</si>
  <si>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</si>
  <si>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</si>
  <si>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</si>
  <si>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</si>
  <si>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</si>
  <si>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</si>
  <si>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</si>
  <si>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</si>
  <si>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</si>
  <si>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</si>
  <si>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</si>
  <si>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</si>
  <si>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</si>
  <si>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</si>
  <si>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</si>
  <si>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</si>
  <si>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</si>
  <si>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</si>
  <si>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</si>
  <si>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</si>
  <si>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</si>
  <si>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</si>
  <si>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</si>
  <si>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</si>
  <si>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</si>
  <si>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</si>
  <si>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</si>
  <si>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</si>
  <si>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</si>
  <si>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</si>
  <si>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</si>
  <si>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</si>
  <si>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</si>
  <si>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</si>
  <si>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</si>
  <si>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</si>
  <si>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</si>
  <si>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</si>
  <si>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</si>
  <si>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</si>
  <si>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</si>
  <si>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</si>
  <si>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</si>
  <si>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</si>
  <si>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</si>
  <si>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</si>
  <si>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</si>
  <si>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</si>
  <si>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</si>
  <si>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</si>
  <si>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</si>
  <si>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</si>
  <si>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</si>
  <si>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</si>
  <si>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</si>
  <si>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</si>
  <si>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</si>
  <si>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</si>
  <si>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</si>
  <si>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</si>
  <si>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</si>
  <si>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</si>
  <si>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</si>
  <si>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</si>
  <si>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</si>
  <si>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</si>
  <si>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</si>
  <si>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</si>
  <si>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</si>
  <si>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</si>
  <si>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</si>
  <si>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</si>
  <si>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</si>
  <si>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</si>
  <si>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</si>
  <si>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</si>
  <si>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</si>
  <si>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</si>
  <si>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</si>
  <si>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</si>
  <si>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</si>
  <si>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</si>
  <si>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</si>
  <si>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</si>
  <si>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</si>
  <si>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</si>
  <si>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</si>
  <si>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</si>
  <si>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</si>
  <si>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</si>
  <si>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</si>
  <si>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</si>
  <si>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</si>
  <si>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</si>
  <si>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</si>
  <si>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</si>
  <si>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</si>
  <si>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</si>
  <si>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</si>
  <si>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</si>
  <si>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</si>
  <si>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</si>
  <si>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</si>
  <si>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</si>
  <si>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</si>
  <si>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</si>
  <si>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</si>
  <si>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</si>
  <si>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</si>
  <si>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</si>
  <si>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</si>
  <si>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</si>
  <si>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</si>
  <si>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</si>
  <si>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</si>
  <si>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</si>
  <si>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</si>
  <si>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</si>
  <si>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</si>
  <si>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</si>
  <si>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</si>
  <si>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</si>
  <si>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</si>
  <si>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</si>
  <si>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</si>
  <si>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</si>
  <si>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</si>
  <si>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</si>
  <si>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</si>
  <si>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</si>
  <si>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</si>
  <si>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</si>
  <si>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</si>
  <si>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</si>
  <si>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</si>
  <si>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</si>
  <si>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</si>
  <si>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</si>
  <si>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</si>
  <si>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</si>
  <si>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</si>
  <si>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</si>
  <si>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</si>
  <si>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</si>
  <si>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</si>
  <si>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</si>
  <si>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</si>
  <si>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</si>
  <si>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</si>
  <si>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</si>
  <si>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</si>
  <si>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</si>
  <si>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</si>
  <si>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</si>
  <si>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</si>
  <si>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</si>
  <si>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</si>
  <si>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</si>
  <si>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</si>
  <si>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</si>
  <si>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</si>
  <si>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</si>
  <si>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</si>
  <si>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</si>
  <si>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</si>
  <si>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</si>
  <si>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</si>
  <si>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</si>
  <si>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</si>
  <si>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</si>
  <si>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</si>
  <si>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</si>
  <si>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</si>
  <si>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</si>
  <si>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</si>
  <si>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</si>
  <si>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</si>
  <si>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</si>
  <si>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</si>
  <si>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</si>
  <si>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</si>
  <si>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</si>
  <si>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</si>
  <si>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</si>
  <si>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</si>
  <si>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</si>
  <si>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</si>
  <si>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</si>
  <si>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</si>
  <si>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</si>
  <si>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</si>
  <si>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</si>
  <si>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</si>
  <si>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</si>
  <si>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</si>
  <si>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</si>
  <si>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</si>
  <si>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</si>
  <si>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</si>
  <si>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</si>
  <si>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</si>
  <si>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</si>
  <si>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</si>
  <si>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</si>
  <si>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</si>
  <si>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</si>
  <si>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</si>
  <si>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</si>
  <si>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</si>
  <si>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</si>
  <si>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</si>
  <si>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</si>
  <si>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</si>
  <si>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</si>
  <si>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</si>
  <si>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</si>
  <si>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</si>
  <si>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</si>
  <si>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</si>
  <si>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</si>
  <si>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</si>
  <si>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</si>
  <si>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</si>
  <si>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</si>
  <si>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</si>
  <si>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</si>
  <si>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</si>
  <si>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</si>
  <si>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</si>
  <si>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</si>
  <si>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</si>
  <si>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</si>
  <si>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</si>
  <si>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</si>
  <si>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</si>
  <si>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</si>
  <si>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</si>
  <si>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</si>
  <si>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</si>
  <si>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</si>
  <si>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</si>
  <si>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</si>
  <si>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</si>
  <si>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</si>
  <si>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</si>
  <si>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</si>
  <si>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</si>
  <si>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</si>
  <si>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</si>
  <si>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</si>
  <si>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</si>
  <si>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</si>
  <si>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</si>
  <si>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</si>
  <si>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</si>
  <si>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</si>
  <si>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</si>
  <si>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</si>
  <si>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</si>
  <si>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</si>
  <si>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</si>
  <si>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</si>
  <si>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</si>
  <si>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</si>
  <si>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</si>
  <si>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</si>
  <si>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</si>
  <si>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</si>
  <si>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</si>
  <si>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</si>
  <si>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</si>
  <si>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</si>
  <si>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</si>
  <si>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</si>
  <si>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</si>
  <si>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</si>
  <si>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</si>
  <si>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</si>
  <si>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</si>
  <si>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</si>
  <si>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</si>
  <si>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</si>
  <si>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</si>
  <si>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</si>
  <si>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</si>
  <si>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</si>
  <si>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</si>
  <si>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</si>
  <si>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</si>
  <si>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</si>
  <si>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</si>
  <si>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</si>
  <si>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</si>
  <si>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</si>
  <si>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</si>
  <si>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</si>
  <si>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</si>
  <si>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</si>
  <si>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</si>
  <si>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</si>
  <si>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</si>
  <si>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</si>
  <si>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</si>
  <si>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</si>
  <si>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</si>
  <si>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</si>
  <si>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</si>
  <si>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</si>
  <si>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</si>
  <si>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</si>
  <si>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</si>
  <si>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</si>
  <si>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</si>
  <si>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</si>
  <si>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</si>
  <si>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</si>
  <si>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</si>
  <si>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</si>
  <si>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</si>
  <si>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</si>
  <si>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</si>
  <si>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</si>
  <si>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</si>
  <si>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</si>
  <si>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</si>
  <si>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</si>
  <si>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</si>
  <si>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</si>
  <si>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</si>
  <si>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</si>
  <si>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</si>
  <si>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</si>
  <si>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</si>
  <si>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</si>
  <si>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</si>
  <si>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</si>
  <si>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</si>
  <si>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</si>
  <si>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</si>
  <si>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</si>
  <si>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</si>
  <si>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</si>
  <si>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</si>
  <si>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</si>
  <si>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</si>
  <si>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</si>
  <si>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</si>
  <si>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</si>
  <si>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</si>
  <si>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</si>
  <si>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</si>
  <si>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</si>
  <si>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</si>
  <si>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</si>
  <si>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</si>
  <si>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</si>
  <si>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</si>
  <si>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</si>
  <si>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</si>
  <si>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</si>
  <si>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</si>
  <si>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</si>
  <si>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</si>
  <si>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</si>
  <si>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</si>
  <si>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</si>
  <si>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</si>
  <si>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</si>
  <si>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</si>
  <si>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</si>
  <si>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</si>
  <si>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</si>
  <si>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</si>
  <si>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</si>
  <si>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</si>
  <si>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</si>
  <si>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</si>
  <si>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</si>
  <si>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</si>
  <si>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</si>
  <si>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</si>
  <si>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</si>
  <si>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</si>
  <si>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</si>
  <si>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</si>
  <si>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</si>
  <si>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</si>
  <si>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</si>
  <si>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</si>
  <si>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</si>
  <si>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</si>
  <si>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</si>
  <si>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</si>
  <si>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</si>
  <si>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</si>
  <si>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</si>
  <si>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</si>
  <si>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</si>
  <si>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</si>
  <si>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</si>
  <si>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</si>
  <si>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</si>
  <si>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</si>
  <si>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</si>
  <si>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</si>
  <si>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</si>
  <si>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</si>
  <si>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</si>
  <si>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</si>
  <si>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</si>
  <si>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</si>
  <si>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</si>
  <si>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</si>
  <si>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</si>
  <si>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</si>
  <si>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</si>
  <si>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</si>
  <si>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</si>
  <si>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</si>
  <si>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</si>
  <si>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</si>
  <si>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</si>
  <si>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</si>
  <si>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</si>
  <si>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</si>
  <si>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</si>
  <si>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</si>
  <si>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</si>
  <si>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</si>
  <si>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</si>
  <si>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</si>
  <si>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</si>
  <si>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</si>
  <si>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</si>
  <si>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</si>
  <si>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</si>
  <si>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</si>
  <si>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</si>
  <si>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</si>
  <si>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</si>
  <si>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</si>
  <si>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</si>
  <si>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</si>
  <si>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</si>
  <si>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</si>
  <si>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</si>
  <si>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</si>
  <si>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</si>
  <si>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</si>
  <si>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</si>
  <si>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</si>
  <si>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</si>
  <si>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</si>
  <si>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</si>
  <si>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</si>
  <si>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</si>
  <si>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</si>
  <si>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</si>
  <si>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</si>
  <si>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</si>
  <si>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</si>
  <si>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</si>
  <si>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</si>
  <si>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</si>
  <si>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</si>
  <si>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</si>
  <si>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</si>
  <si>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</si>
  <si>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</si>
  <si>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</si>
  <si>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</si>
  <si>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</si>
  <si>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</si>
  <si>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</si>
  <si>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</si>
  <si>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</si>
  <si>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</si>
  <si>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</si>
  <si>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</si>
  <si>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</si>
  <si>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</si>
  <si>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</si>
  <si>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</si>
  <si>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</si>
  <si>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</si>
  <si>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</si>
  <si>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</si>
  <si>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</si>
  <si>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</si>
  <si>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</si>
  <si>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</si>
  <si>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</si>
  <si>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</si>
  <si>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</si>
  <si>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</si>
  <si>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</si>
  <si>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</si>
  <si>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</si>
  <si>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</si>
  <si>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</si>
  <si>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</si>
  <si>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</si>
  <si>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</si>
  <si>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</si>
  <si>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</si>
  <si>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</si>
  <si>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</si>
  <si>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</si>
  <si>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</si>
  <si>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</si>
  <si>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</si>
  <si>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</si>
  <si>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</si>
  <si>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</si>
  <si>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</si>
  <si>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</si>
  <si>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</si>
  <si>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</si>
  <si>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</si>
  <si>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</si>
  <si>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</si>
  <si>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</si>
  <si>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</si>
  <si>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</si>
  <si>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</si>
  <si>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</si>
  <si>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</si>
  <si>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</si>
  <si>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</si>
  <si>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</si>
  <si>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</si>
  <si>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</si>
  <si>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</si>
  <si>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</si>
  <si>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</si>
  <si>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</si>
  <si>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</si>
  <si>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</si>
  <si>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</si>
  <si>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</si>
  <si>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</si>
  <si>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</si>
  <si>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</si>
  <si>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</si>
  <si>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</si>
  <si>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</si>
  <si>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</si>
  <si>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</si>
  <si>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</si>
  <si>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</si>
  <si>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</si>
  <si>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</si>
  <si>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</si>
  <si>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</si>
  <si>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</si>
  <si>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</si>
  <si>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</si>
  <si>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</si>
  <si>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</si>
  <si>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</si>
  <si>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</si>
  <si>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</si>
  <si>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</si>
  <si>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</si>
  <si>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</si>
  <si>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</si>
  <si>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</si>
  <si>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</si>
  <si>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</si>
  <si>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</si>
  <si>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</si>
  <si>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</si>
  <si>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</si>
  <si>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</si>
  <si>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</si>
  <si>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</si>
  <si>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</si>
  <si>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</si>
  <si>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</si>
  <si>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</si>
  <si>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</si>
  <si>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</si>
  <si>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</si>
  <si>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</si>
  <si>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</si>
  <si>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</si>
  <si>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</si>
  <si>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</si>
  <si>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</si>
  <si>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</si>
  <si>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</si>
  <si>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</si>
  <si>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</si>
  <si>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</si>
  <si>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</si>
  <si>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</si>
  <si>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</si>
  <si>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</si>
  <si>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</si>
  <si>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</si>
  <si>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</si>
  <si>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</si>
  <si>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</si>
  <si>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</si>
  <si>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</si>
  <si>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</si>
  <si>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</si>
  <si>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</si>
  <si>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</si>
  <si>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</si>
  <si>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</si>
  <si>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</si>
  <si>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</si>
  <si>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</si>
  <si>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</si>
  <si>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</si>
  <si>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</si>
  <si>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</si>
  <si>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</si>
  <si>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</si>
  <si>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</si>
  <si>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</si>
  <si>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</si>
  <si>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</si>
  <si>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</si>
  <si>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</si>
  <si>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</si>
  <si>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</si>
  <si>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</si>
  <si>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</si>
  <si>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</si>
  <si>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</si>
  <si>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</si>
  <si>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</si>
  <si>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</si>
  <si>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</si>
  <si>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</si>
  <si>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</si>
  <si>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</si>
  <si>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</si>
  <si>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</si>
  <si>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</si>
  <si>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</si>
  <si>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</si>
  <si>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</si>
  <si>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</si>
  <si>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</si>
  <si>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</si>
  <si>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</si>
  <si>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</si>
  <si>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</si>
  <si>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</si>
  <si>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</si>
  <si>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</si>
  <si>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</si>
  <si>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</si>
  <si>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</si>
  <si>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</si>
  <si>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</si>
  <si>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</si>
  <si>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</si>
  <si>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</si>
  <si>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</si>
  <si>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</si>
  <si>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</si>
  <si>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</si>
  <si>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</si>
  <si>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</si>
  <si>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</si>
  <si>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</si>
  <si>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</si>
  <si>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</si>
  <si>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</si>
  <si>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</si>
  <si>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</si>
  <si>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</si>
  <si>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</si>
  <si>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</si>
  <si>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</si>
  <si>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</si>
  <si>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</si>
  <si>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</si>
  <si>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</si>
  <si>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</si>
  <si>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</si>
  <si>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</si>
  <si>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</si>
  <si>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</si>
  <si>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</si>
  <si>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</si>
  <si>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</si>
  <si>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</si>
  <si>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</si>
  <si>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</si>
  <si>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</si>
  <si>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</si>
  <si>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</si>
  <si>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</si>
  <si>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</si>
  <si>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</si>
  <si>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</si>
  <si>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</si>
  <si>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</si>
  <si>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</si>
  <si>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</si>
  <si>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</si>
  <si>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</si>
  <si>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</si>
  <si>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</si>
  <si>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</si>
  <si>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</si>
  <si>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</si>
  <si>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</si>
  <si>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</si>
  <si>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</si>
  <si>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</si>
  <si>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</si>
  <si>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</si>
  <si>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</si>
  <si>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</si>
  <si>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</si>
  <si>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</si>
  <si>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</si>
  <si>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</si>
  <si>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</si>
  <si>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</si>
  <si>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</si>
  <si>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</si>
  <si>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</si>
  <si>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</si>
  <si>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</si>
  <si>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</si>
  <si>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</si>
  <si>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</si>
  <si>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</si>
  <si>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</si>
  <si>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</si>
  <si>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</si>
  <si>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</si>
  <si>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</si>
  <si>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</si>
  <si>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</si>
  <si>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</si>
  <si>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</si>
  <si>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</si>
  <si>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</si>
  <si>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</si>
  <si>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</si>
  <si>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</si>
  <si>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</si>
  <si>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</si>
  <si>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</si>
  <si>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</si>
  <si>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</si>
  <si>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</si>
  <si>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</si>
  <si>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</si>
  <si>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</si>
  <si>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</si>
  <si>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</si>
  <si>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</si>
  <si>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</si>
  <si>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</si>
  <si>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</si>
  <si>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</si>
  <si>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</si>
  <si>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</si>
  <si>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</si>
  <si>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</si>
  <si>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</si>
  <si>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</si>
  <si>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</si>
  <si>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</si>
  <si>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</si>
  <si>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</si>
  <si>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</si>
  <si>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</si>
  <si>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</si>
  <si>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</si>
  <si>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</si>
  <si>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</si>
  <si>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</si>
  <si>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</si>
  <si>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</si>
  <si>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</si>
  <si>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</si>
  <si>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</si>
  <si>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</si>
  <si>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</si>
  <si>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</si>
  <si>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</si>
  <si>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</si>
  <si>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</si>
  <si>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</si>
  <si>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</si>
  <si>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</si>
  <si>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</si>
  <si>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</si>
  <si>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</si>
  <si>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</si>
  <si>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</si>
  <si>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</si>
  <si>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</si>
  <si>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</si>
  <si>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</si>
  <si>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</si>
  <si>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</si>
  <si>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</si>
  <si>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</si>
  <si>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</si>
  <si>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</si>
  <si>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</si>
  <si>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</si>
  <si>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</si>
  <si>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</si>
  <si>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</si>
  <si>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</si>
  <si>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</si>
  <si>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</si>
  <si>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</si>
  <si>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</si>
  <si>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</si>
  <si>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</si>
  <si>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</si>
  <si>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</si>
  <si>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</si>
  <si>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</si>
  <si>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</si>
  <si>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</si>
  <si>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</si>
  <si>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</si>
  <si>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</si>
  <si>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</si>
  <si>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</si>
  <si>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</si>
  <si>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</si>
  <si>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</si>
  <si>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</si>
  <si>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</si>
  <si>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</si>
  <si>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</si>
  <si>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</si>
  <si>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</si>
  <si>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</si>
  <si>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</si>
  <si>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</si>
  <si>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</si>
  <si>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</si>
  <si>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</si>
  <si>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</si>
  <si>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</si>
  <si>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</si>
  <si>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</si>
  <si>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</si>
  <si>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</si>
  <si>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</si>
  <si>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</si>
  <si>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</si>
  <si>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</si>
  <si>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</si>
  <si>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</si>
  <si>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</si>
  <si>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</si>
  <si>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</si>
  <si>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</si>
  <si>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</si>
  <si>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</si>
  <si>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</si>
  <si>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</si>
  <si>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</si>
  <si>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</si>
  <si>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</si>
  <si>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</si>
  <si>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</si>
  <si>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</si>
  <si>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</si>
  <si>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</si>
  <si>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</si>
  <si>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</si>
  <si>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</si>
  <si>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</si>
  <si>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</si>
  <si>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</si>
  <si>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</si>
  <si>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</si>
  <si>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</si>
  <si>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</si>
  <si>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</si>
  <si>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</si>
  <si>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</si>
  <si>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</si>
  <si>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</si>
  <si>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</si>
  <si>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</si>
  <si>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</si>
  <si>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</si>
  <si>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</si>
  <si>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</si>
  <si>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</si>
  <si>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</si>
  <si>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</si>
  <si>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</si>
  <si>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</si>
  <si>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</si>
  <si>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</si>
  <si>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</si>
  <si>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</si>
  <si>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</si>
  <si>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</si>
  <si>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</si>
  <si>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</si>
  <si>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</si>
  <si>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</si>
  <si>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</si>
  <si>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</si>
  <si>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</si>
  <si>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</si>
  <si>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</si>
  <si>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</si>
  <si>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</si>
  <si>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</si>
  <si>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</si>
  <si>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</si>
  <si>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</si>
  <si>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</si>
  <si>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</si>
  <si>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</si>
  <si>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</si>
  <si>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</si>
  <si>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</si>
  <si>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</si>
  <si>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</si>
  <si>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</si>
  <si>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</si>
  <si>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</si>
  <si>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</si>
  <si>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</si>
  <si>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</si>
  <si>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</si>
  <si>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</si>
  <si>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</si>
  <si>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</si>
  <si>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</si>
  <si>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</si>
  <si>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</si>
  <si>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</si>
  <si>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</si>
  <si>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</si>
  <si>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</si>
  <si>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</si>
  <si>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</si>
  <si>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</si>
  <si>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</si>
  <si>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</si>
  <si>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</si>
  <si>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</si>
  <si>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</si>
  <si>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</si>
  <si>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</si>
  <si>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</si>
  <si>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</si>
  <si>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</si>
  <si>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</si>
  <si>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</si>
  <si>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</si>
  <si>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</si>
  <si>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</si>
  <si>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</si>
  <si>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</si>
  <si>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</si>
  <si>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</si>
  <si>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</si>
  <si>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</si>
  <si>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</si>
  <si>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</si>
  <si>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</si>
  <si>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</si>
  <si>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</si>
  <si>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</si>
  <si>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</si>
  <si>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</si>
  <si>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</si>
  <si>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</si>
  <si>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</si>
  <si>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</si>
  <si>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</si>
  <si>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</si>
  <si>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</si>
  <si>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</si>
  <si>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</si>
  <si>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</si>
  <si>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</si>
  <si>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</si>
  <si>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</si>
  <si>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</si>
  <si>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</si>
  <si>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</si>
  <si>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</si>
  <si>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</si>
  <si>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</si>
  <si>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</si>
  <si>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</si>
  <si>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</si>
  <si>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</si>
  <si>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</si>
  <si>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</si>
  <si>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</si>
  <si>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</si>
  <si>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</si>
  <si>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</si>
  <si>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</si>
  <si>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</si>
  <si>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</si>
  <si>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</si>
  <si>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</si>
  <si>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</si>
  <si>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</si>
  <si>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</si>
  <si>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</si>
  <si>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</si>
  <si>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</si>
  <si>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</si>
  <si>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</si>
  <si>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</si>
  <si>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</si>
  <si>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</si>
  <si>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</si>
  <si>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</si>
  <si>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</si>
  <si>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</si>
  <si>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</si>
  <si>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</si>
  <si>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</si>
  <si>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</si>
  <si>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</si>
  <si>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</si>
  <si>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</si>
  <si>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</si>
  <si>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</si>
  <si>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</si>
  <si>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</si>
  <si>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</si>
  <si>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</si>
  <si>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</si>
  <si>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</si>
  <si>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</si>
  <si>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</si>
  <si>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</si>
  <si>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</si>
  <si>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</si>
  <si>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</si>
  <si>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</si>
  <si>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</si>
  <si>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</si>
  <si>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</si>
  <si>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</si>
  <si>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</si>
  <si>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</si>
  <si>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</si>
  <si>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</si>
  <si>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</si>
  <si>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</si>
  <si>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</si>
  <si>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</si>
  <si>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</si>
  <si>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</si>
  <si>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</si>
  <si>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</si>
  <si>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</si>
  <si>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</si>
  <si>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</si>
  <si>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</si>
  <si>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</si>
  <si>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</si>
  <si>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</si>
  <si>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</si>
  <si>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</si>
  <si>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</si>
  <si>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</si>
  <si>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</si>
  <si>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</si>
  <si>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</si>
  <si>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</si>
  <si>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</si>
  <si>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</si>
  <si>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</si>
  <si>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</si>
  <si>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</si>
  <si>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</si>
  <si>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</si>
  <si>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</si>
  <si>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</si>
  <si>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</si>
  <si>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</si>
  <si>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</si>
  <si>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</si>
  <si>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</si>
  <si>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</si>
  <si>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</si>
  <si>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</si>
  <si>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</si>
  <si>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</si>
  <si>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</si>
  <si>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</si>
  <si>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</si>
  <si>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</si>
  <si>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</si>
  <si>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</si>
  <si>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</si>
  <si>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</si>
  <si>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</si>
  <si>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</si>
  <si>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</si>
  <si>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</si>
  <si>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</si>
  <si>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</si>
  <si>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</si>
  <si>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</si>
  <si>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</si>
  <si>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</si>
  <si>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</si>
  <si>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</si>
  <si>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</si>
  <si>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</si>
  <si>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</si>
  <si>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</si>
  <si>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</si>
  <si>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</si>
  <si>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</si>
  <si>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</si>
  <si>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</si>
  <si>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</si>
  <si>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</si>
  <si>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</si>
  <si>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</si>
  <si>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</si>
  <si>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</si>
  <si>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</si>
  <si>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</si>
  <si>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</si>
  <si>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</si>
  <si>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</si>
  <si>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</si>
  <si>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</si>
  <si>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</si>
  <si>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</si>
  <si>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</si>
  <si>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</si>
  <si>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</si>
  <si>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</si>
  <si>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</si>
  <si>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</si>
  <si>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</si>
  <si>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</si>
  <si>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</si>
  <si>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</si>
  <si>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</si>
  <si>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</si>
  <si>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</si>
  <si>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</si>
  <si>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</si>
  <si>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</si>
  <si>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</si>
  <si>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</si>
  <si>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</si>
  <si>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</si>
  <si>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</si>
  <si>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</si>
  <si>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</si>
  <si>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</si>
  <si>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</si>
  <si>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</si>
  <si>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</si>
  <si>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</si>
  <si>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</si>
  <si>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</si>
  <si>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</si>
  <si>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</si>
  <si>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</si>
  <si>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</si>
  <si>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</si>
  <si>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</si>
  <si>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</si>
  <si>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</si>
  <si>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</si>
  <si>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</si>
  <si>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</si>
  <si>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</si>
  <si>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</si>
  <si>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</si>
  <si>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</si>
  <si>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</si>
  <si>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</si>
  <si>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</si>
  <si>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</si>
  <si>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</si>
  <si>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</si>
  <si>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</si>
  <si>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</si>
  <si>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</si>
  <si>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</si>
  <si>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</si>
  <si>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</si>
  <si>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</si>
  <si>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</si>
  <si>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</si>
  <si>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</si>
  <si>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</si>
  <si>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</si>
  <si>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</si>
  <si>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</si>
  <si>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</si>
  <si>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</si>
  <si>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</si>
  <si>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</si>
  <si>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</si>
  <si>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</si>
  <si>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</si>
  <si>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</si>
  <si>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</si>
  <si>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</si>
  <si>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</si>
  <si>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</si>
  <si>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</si>
  <si>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</si>
  <si>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</si>
  <si>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</si>
  <si>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</si>
  <si>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</si>
  <si>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</si>
  <si>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</si>
  <si>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</si>
  <si>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</si>
  <si>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</si>
  <si>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</si>
  <si>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</si>
  <si>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</si>
  <si>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</si>
  <si>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</si>
  <si>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</si>
  <si>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</si>
  <si>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</si>
  <si>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</si>
  <si>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</si>
  <si>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</si>
  <si>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</si>
  <si>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</si>
  <si>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</si>
  <si>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</si>
  <si>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</si>
  <si>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</si>
  <si>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</si>
  <si>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</si>
  <si>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</si>
  <si>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</si>
  <si>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</si>
  <si>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</si>
  <si>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</si>
  <si>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</si>
  <si>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</si>
  <si>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</si>
  <si>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</si>
  <si>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</si>
  <si>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</si>
  <si>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</si>
  <si>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</si>
  <si>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</si>
  <si>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</si>
  <si>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</si>
  <si>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</si>
  <si>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</si>
  <si>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</si>
  <si>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</si>
  <si>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</si>
  <si>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</si>
  <si>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</si>
  <si>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</si>
  <si>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</si>
  <si>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</si>
  <si>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</si>
  <si>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</si>
  <si>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</si>
  <si>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</si>
  <si>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</si>
  <si>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</si>
  <si>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</si>
  <si>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</si>
  <si>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</si>
  <si>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</si>
  <si>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</si>
  <si>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</si>
  <si>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</si>
  <si>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</si>
  <si>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</si>
  <si>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</si>
  <si>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</si>
  <si>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</si>
  <si>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</si>
  <si>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</si>
  <si>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</si>
  <si>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</si>
  <si>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</si>
  <si>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</si>
  <si>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</si>
  <si>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</si>
  <si>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</si>
  <si>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</si>
  <si>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</si>
  <si>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</si>
  <si>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</si>
  <si>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</si>
  <si>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</si>
  <si>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</si>
  <si>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</si>
  <si>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</si>
  <si>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</si>
  <si>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</si>
  <si>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</si>
  <si>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</si>
  <si>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</si>
  <si>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</si>
  <si>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</si>
  <si>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</si>
  <si>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</si>
  <si>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</si>
  <si>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</si>
  <si>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</si>
  <si>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</si>
  <si>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</si>
  <si>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</si>
  <si>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</si>
  <si>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</si>
  <si>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</si>
  <si>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</si>
  <si>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</si>
  <si>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</si>
  <si>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</si>
  <si>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</si>
  <si>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</si>
  <si>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</si>
  <si>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</si>
  <si>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</si>
  <si>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</si>
  <si>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</si>
  <si>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</si>
  <si>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</si>
  <si>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</si>
  <si>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</si>
  <si>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</si>
  <si>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</si>
  <si>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</si>
  <si>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</si>
  <si>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</si>
  <si>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</si>
  <si>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</si>
  <si>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</si>
  <si>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</si>
  <si>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</si>
  <si>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</si>
  <si>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</si>
  <si>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</si>
  <si>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</si>
  <si>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</si>
  <si>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</si>
  <si>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</si>
  <si>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</si>
  <si>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</si>
  <si>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</si>
  <si>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</si>
  <si>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</si>
  <si>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</si>
  <si>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</si>
  <si>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</si>
  <si>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</si>
  <si>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</si>
  <si>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</si>
  <si>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</si>
  <si>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</si>
  <si>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</si>
  <si>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</si>
  <si>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</si>
  <si>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</si>
  <si>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</si>
  <si>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</si>
  <si>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</si>
  <si>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</si>
  <si>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</si>
  <si>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</si>
  <si>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</si>
  <si>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</si>
  <si>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</si>
  <si>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</si>
  <si>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</si>
  <si>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</si>
  <si>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</si>
  <si>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</si>
  <si>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</si>
  <si>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</si>
  <si>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</si>
  <si>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</si>
  <si>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</si>
  <si>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</si>
  <si>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</si>
  <si>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</si>
  <si>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</si>
  <si>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</si>
  <si>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</si>
  <si>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</si>
  <si>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</si>
  <si>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</si>
  <si>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</si>
  <si>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</si>
  <si>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</si>
  <si>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</si>
  <si>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</si>
  <si>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</si>
  <si>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</si>
  <si>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</si>
  <si>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</si>
  <si>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</si>
  <si>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</si>
  <si>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</si>
  <si>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</si>
  <si>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</si>
  <si>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</si>
  <si>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</si>
  <si>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</si>
  <si>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</si>
  <si>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</si>
  <si>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</si>
  <si>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</si>
  <si>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</si>
  <si>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</si>
  <si>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</si>
  <si>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</si>
  <si>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</si>
  <si>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</si>
  <si>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</si>
  <si>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</si>
  <si>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</si>
  <si>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</si>
  <si>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</si>
  <si>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</si>
  <si>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</si>
  <si>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</si>
  <si>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</si>
  <si>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</si>
  <si>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</si>
  <si>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</si>
  <si>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</si>
  <si>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</si>
  <si>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</si>
  <si>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</si>
  <si>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</si>
  <si>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</si>
  <si>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</si>
  <si>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</si>
  <si>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</si>
  <si>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</si>
  <si>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</si>
  <si>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</si>
  <si>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</si>
  <si>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</si>
  <si>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</si>
  <si>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</si>
  <si>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</si>
  <si>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</si>
  <si>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</si>
  <si>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</si>
  <si>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</si>
  <si>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</si>
  <si>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</si>
  <si>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</si>
  <si>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</si>
  <si>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</si>
  <si>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</si>
  <si>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</si>
  <si>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</si>
  <si>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</si>
  <si>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</si>
  <si>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</si>
  <si>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</si>
  <si>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</si>
  <si>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</si>
  <si>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</si>
  <si>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</si>
  <si>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</si>
  <si>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</si>
  <si>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</si>
  <si>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</si>
  <si>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</si>
  <si>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</si>
  <si>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</si>
  <si>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</si>
  <si>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</si>
  <si>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</si>
  <si>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</si>
  <si>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</si>
  <si>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</si>
  <si>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</si>
  <si>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</si>
  <si>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</si>
  <si>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</si>
  <si>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</si>
  <si>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</si>
  <si>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</si>
  <si>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</si>
  <si>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</si>
  <si>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</si>
  <si>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</si>
  <si>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</si>
  <si>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</si>
  <si>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</si>
  <si>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</si>
  <si>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</si>
  <si>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</si>
  <si>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</si>
  <si>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</si>
  <si>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</si>
  <si>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</si>
  <si>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</si>
  <si>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</si>
  <si>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</si>
  <si>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</si>
  <si>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</si>
  <si>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</si>
  <si>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</si>
  <si>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</si>
  <si>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</si>
  <si>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</si>
  <si>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</si>
  <si>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</si>
  <si>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</si>
  <si>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</si>
  <si>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</si>
  <si>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</si>
  <si>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</si>
  <si>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</si>
  <si>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</si>
  <si>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</si>
  <si>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</si>
  <si>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</si>
  <si>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</si>
  <si>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</si>
  <si>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</si>
  <si>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</si>
  <si>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</si>
  <si>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</si>
  <si>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</si>
  <si>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</si>
  <si>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</si>
  <si>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</si>
  <si>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</si>
  <si>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</si>
  <si>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</si>
  <si>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</si>
  <si>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</si>
  <si>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</si>
  <si>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</si>
  <si>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</si>
  <si>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</si>
  <si>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</si>
  <si>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</si>
  <si>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</si>
  <si>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</si>
  <si>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</si>
  <si>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</si>
  <si>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</si>
  <si>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</si>
  <si>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</si>
  <si>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</si>
  <si>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</si>
  <si>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</si>
  <si>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</si>
  <si>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</si>
  <si>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</si>
  <si>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</si>
  <si>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</si>
  <si>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</si>
  <si>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</si>
  <si>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</si>
  <si>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</si>
  <si>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</si>
  <si>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</si>
  <si>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</si>
  <si>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</si>
  <si>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</si>
  <si>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</si>
  <si>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</si>
  <si>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</si>
  <si>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</si>
  <si>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</si>
  <si>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</si>
  <si>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</si>
  <si>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</si>
  <si>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</si>
  <si>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</si>
  <si>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</si>
  <si>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</si>
  <si>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</si>
  <si>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</si>
  <si>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</si>
  <si>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</si>
  <si>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</si>
  <si>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</si>
  <si>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</si>
  <si>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</si>
  <si>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</si>
  <si>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</si>
  <si>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</si>
  <si>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</si>
  <si>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</si>
  <si>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</si>
  <si>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</si>
  <si>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</si>
  <si>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</si>
  <si>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</si>
  <si>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</si>
  <si>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</si>
  <si>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</si>
  <si>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</si>
  <si>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</si>
  <si>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</si>
  <si>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</si>
  <si>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</si>
  <si>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</si>
  <si>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</si>
  <si>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</si>
  <si>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</si>
  <si>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</si>
  <si>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</si>
  <si>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</si>
  <si>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</si>
  <si>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</si>
  <si>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</si>
  <si>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</si>
  <si>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</si>
  <si>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</si>
  <si>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</si>
  <si>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</si>
  <si>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</si>
  <si>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</si>
  <si>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</si>
  <si>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</si>
  <si>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</si>
  <si>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</si>
  <si>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</si>
  <si>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</si>
  <si>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</si>
  <si>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</si>
  <si>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</si>
  <si>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</si>
  <si>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</si>
  <si>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</si>
  <si>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</si>
  <si>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</si>
  <si>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</si>
  <si>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</si>
  <si>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</si>
  <si>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</si>
  <si>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</si>
  <si>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</si>
  <si>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</si>
  <si>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</si>
  <si>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</si>
  <si>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</si>
  <si>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</si>
  <si>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</si>
  <si>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</si>
  <si>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</si>
  <si>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</si>
  <si>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</si>
  <si>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</si>
  <si>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</si>
  <si>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</si>
  <si>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</si>
  <si>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</si>
  <si>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</si>
  <si>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</si>
  <si>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</si>
  <si>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</si>
  <si>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</si>
  <si>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</si>
  <si>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</si>
  <si>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</si>
  <si>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</si>
  <si>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</si>
  <si>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</si>
  <si>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</si>
  <si>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</si>
  <si>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</si>
  <si>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</si>
  <si>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</si>
  <si>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</si>
  <si>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</si>
  <si>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</si>
  <si>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</si>
  <si>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</si>
  <si>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</si>
  <si>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</si>
  <si>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</si>
  <si>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</si>
  <si>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</si>
  <si>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</si>
  <si>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</si>
  <si>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</si>
  <si>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</si>
  <si>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</si>
  <si>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</si>
  <si>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</si>
  <si>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</si>
  <si>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</si>
  <si>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</si>
  <si>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</si>
  <si>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</si>
  <si>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</si>
  <si>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</si>
  <si>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</si>
  <si>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</si>
  <si>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</si>
  <si>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</si>
  <si>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</si>
  <si>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</si>
  <si>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</si>
  <si>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</si>
  <si>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</si>
  <si>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</si>
  <si>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</si>
  <si>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</si>
  <si>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</si>
  <si>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</si>
  <si>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</si>
  <si>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</si>
  <si>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</si>
  <si>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</si>
  <si>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</si>
  <si>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</si>
  <si>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</si>
  <si>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</si>
  <si>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</si>
  <si>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</si>
  <si>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</si>
  <si>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</si>
  <si>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</si>
  <si>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</si>
  <si>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</si>
  <si>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</si>
  <si>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</si>
  <si>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</si>
  <si>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</si>
  <si>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</si>
  <si>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</si>
  <si>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</si>
  <si>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</si>
  <si>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</si>
  <si>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</si>
  <si>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</si>
  <si>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</si>
  <si>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</si>
  <si>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</si>
  <si>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</si>
  <si>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</si>
  <si>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</si>
  <si>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</si>
  <si>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</si>
  <si>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</si>
  <si>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</si>
  <si>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</si>
  <si>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</si>
  <si>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</si>
  <si>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</si>
  <si>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</si>
  <si>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</si>
  <si>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</si>
  <si>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</si>
  <si>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</si>
  <si>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</si>
  <si>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</si>
  <si>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</si>
  <si>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</si>
  <si>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</si>
  <si>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</si>
  <si>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</si>
  <si>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</si>
  <si>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</si>
  <si>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</si>
  <si>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</si>
  <si>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</si>
  <si>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</si>
  <si>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</si>
  <si>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</si>
  <si>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</si>
  <si>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</si>
  <si>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</si>
  <si>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</si>
  <si>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</si>
  <si>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</si>
  <si>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</si>
  <si>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</si>
  <si>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</si>
  <si>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</si>
  <si>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</si>
  <si>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</si>
  <si>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</si>
  <si>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</si>
  <si>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</si>
  <si>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</si>
  <si>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</si>
  <si>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</si>
  <si>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</si>
  <si>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</si>
  <si>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</si>
  <si>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</si>
  <si>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</si>
  <si>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</si>
  <si>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</si>
  <si>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</si>
  <si>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</si>
  <si>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</si>
  <si>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</si>
  <si>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</si>
  <si>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</si>
  <si>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</si>
  <si>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</si>
  <si>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</si>
  <si>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</si>
  <si>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</si>
  <si>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</si>
  <si>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</si>
  <si>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</si>
  <si>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</si>
  <si>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</si>
  <si>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</si>
  <si>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</si>
  <si>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</si>
  <si>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</si>
  <si>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</si>
  <si>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</si>
  <si>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</si>
  <si>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</si>
  <si>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</si>
  <si>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</si>
  <si>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</si>
  <si>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</si>
  <si>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</si>
  <si>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</si>
  <si>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</si>
  <si>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</si>
  <si>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</si>
  <si>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</si>
  <si>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</si>
  <si>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</si>
  <si>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</si>
  <si>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</si>
  <si>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</si>
  <si>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</si>
  <si>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</si>
  <si>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</si>
  <si>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</si>
  <si>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</si>
  <si>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</si>
  <si>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</si>
  <si>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</si>
  <si>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</si>
  <si>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</si>
  <si>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</si>
  <si>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</si>
  <si>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</si>
  <si>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</si>
  <si>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</si>
  <si>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</si>
  <si>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</si>
  <si>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</si>
  <si>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</si>
  <si>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</si>
  <si>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</si>
  <si>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</si>
  <si>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</si>
  <si>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</si>
  <si>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</si>
  <si>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</si>
  <si>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</si>
  <si>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</si>
  <si>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</si>
  <si>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</si>
  <si>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</si>
  <si>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</si>
  <si>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</si>
  <si>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</si>
  <si>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</si>
  <si>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</si>
  <si>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</si>
  <si>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</si>
  <si>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</si>
  <si>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</si>
  <si>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</si>
  <si>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</si>
  <si>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</si>
  <si>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</si>
  <si>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</si>
  <si>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</si>
  <si>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</si>
  <si>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</si>
  <si>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</si>
  <si>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</si>
  <si>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</si>
  <si>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</si>
  <si>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</si>
  <si>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</si>
  <si>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</si>
  <si>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</si>
  <si>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</si>
  <si>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</si>
  <si>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</si>
  <si>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</si>
  <si>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</si>
  <si>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</si>
  <si>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</si>
  <si>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</si>
  <si>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</si>
  <si>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</si>
  <si>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</si>
  <si>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</si>
  <si>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</si>
  <si>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</si>
  <si>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</si>
  <si>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</si>
  <si>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</si>
  <si>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</si>
  <si>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</si>
  <si>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</si>
  <si>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</si>
  <si>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</si>
  <si>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</si>
  <si>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</si>
  <si>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</si>
  <si>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</si>
  <si>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</si>
  <si>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</si>
  <si>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</si>
  <si>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</si>
  <si>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</si>
  <si>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</si>
  <si>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</si>
  <si>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</si>
  <si>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</si>
  <si>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</si>
  <si>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</si>
  <si>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</si>
  <si>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</si>
  <si>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</si>
  <si>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</si>
  <si>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</si>
  <si>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</si>
  <si>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</si>
  <si>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</si>
  <si>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</si>
  <si>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</si>
  <si>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</si>
  <si>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</si>
  <si>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</si>
  <si>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</si>
  <si>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</si>
  <si>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</si>
  <si>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</si>
  <si>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</si>
  <si>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</si>
  <si>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</si>
  <si>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</si>
  <si>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</si>
  <si>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</si>
  <si>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</si>
  <si>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</si>
  <si>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</si>
  <si>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</si>
  <si>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</si>
  <si>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</si>
  <si>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</si>
  <si>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</si>
  <si>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</si>
  <si>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</si>
  <si>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</si>
  <si>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</si>
  <si>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</si>
  <si>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</si>
  <si>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</si>
  <si>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</si>
  <si>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</si>
  <si>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</si>
  <si>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</si>
  <si>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</si>
  <si>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</si>
  <si>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</si>
  <si>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</si>
  <si>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</si>
  <si>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</si>
  <si>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</si>
  <si>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</si>
  <si>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</si>
  <si>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</si>
  <si>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</si>
  <si>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</si>
  <si>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</si>
  <si>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</si>
  <si>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</si>
  <si>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</si>
  <si>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</si>
  <si>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</si>
  <si>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</si>
  <si>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</si>
  <si>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</si>
  <si>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</si>
  <si>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</si>
  <si>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</si>
  <si>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</si>
  <si>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</si>
  <si>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</si>
  <si>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</si>
  <si>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</si>
  <si>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</si>
  <si>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</si>
  <si>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</si>
  <si>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</si>
  <si>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</si>
  <si>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</si>
  <si>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</si>
  <si>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</si>
  <si>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</si>
  <si>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</si>
  <si>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</si>
  <si>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</si>
  <si>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</si>
  <si>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</si>
  <si>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</si>
  <si>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</si>
  <si>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</si>
  <si>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</si>
  <si>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</si>
  <si>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</si>
  <si>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</si>
  <si>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</si>
  <si>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</si>
  <si>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</si>
  <si>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</si>
  <si>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</si>
  <si>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</si>
  <si>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</si>
  <si>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</si>
  <si>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</si>
  <si>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</si>
  <si>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</si>
  <si>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</si>
  <si>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</si>
  <si>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</si>
  <si>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</si>
  <si>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</si>
  <si>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</si>
  <si>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</si>
  <si>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</si>
  <si>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</si>
  <si>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</si>
  <si>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</si>
  <si>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</si>
  <si>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</si>
  <si>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</si>
  <si>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</si>
  <si>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</si>
  <si>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</si>
  <si>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</si>
  <si>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</si>
  <si>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</si>
  <si>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</si>
  <si>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</si>
  <si>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</si>
  <si>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</si>
  <si>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</si>
  <si>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</si>
  <si>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</si>
  <si>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</si>
  <si>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</si>
  <si>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</si>
  <si>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</si>
  <si>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</si>
  <si>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</si>
  <si>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</si>
  <si>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</si>
  <si>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</si>
  <si>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</si>
  <si>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</si>
  <si>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</si>
  <si>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</si>
  <si>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</si>
  <si>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</si>
  <si>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</si>
  <si>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</si>
  <si>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</si>
  <si>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</si>
  <si>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</si>
  <si>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</si>
  <si>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</si>
  <si>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</si>
  <si>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</si>
  <si>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</si>
  <si>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</si>
  <si>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</si>
  <si>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</si>
  <si>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</si>
  <si>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</si>
  <si>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</si>
  <si>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</si>
  <si>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</si>
  <si>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</si>
  <si>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</si>
  <si>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</si>
  <si>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</si>
  <si>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</si>
  <si>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</si>
  <si>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</si>
  <si>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</si>
  <si>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</si>
  <si>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</si>
  <si>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</si>
  <si>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</si>
  <si>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</si>
  <si>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</si>
  <si>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</si>
  <si>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</si>
  <si>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</si>
  <si>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</si>
  <si>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</si>
  <si>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</si>
  <si>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</si>
  <si>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</si>
  <si>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</si>
  <si>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</si>
  <si>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</si>
  <si>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</si>
  <si>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</si>
  <si>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</si>
  <si>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</si>
  <si>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</si>
  <si>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</si>
  <si>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</si>
  <si>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</si>
  <si>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</si>
  <si>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</si>
  <si>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</si>
  <si>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</si>
  <si>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</si>
  <si>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</si>
  <si>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</si>
  <si>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</si>
  <si>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</si>
  <si>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</si>
  <si>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</si>
  <si>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</si>
  <si>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</si>
  <si>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</si>
  <si>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</si>
  <si>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</si>
  <si>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</si>
  <si>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</si>
  <si>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</si>
  <si>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</si>
  <si>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</si>
  <si>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</si>
  <si>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</si>
  <si>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</si>
  <si>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</si>
  <si>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</si>
  <si>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</si>
  <si>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</si>
  <si>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</si>
  <si>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</si>
  <si>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</si>
  <si>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</si>
  <si>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</si>
  <si>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</si>
  <si>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</si>
  <si>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</si>
  <si>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</si>
  <si>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</si>
  <si>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</si>
  <si>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</si>
  <si>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</si>
  <si>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</si>
  <si>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</si>
  <si>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</si>
  <si>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</si>
  <si>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</si>
  <si>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</si>
  <si>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</si>
  <si>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</si>
  <si>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</si>
  <si>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</si>
  <si>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</si>
  <si>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</si>
  <si>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</si>
  <si>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</si>
  <si>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</si>
  <si>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</si>
  <si>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</si>
  <si>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</si>
  <si>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</si>
  <si>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</si>
  <si>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</si>
  <si>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</si>
  <si>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</si>
  <si>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</si>
  <si>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</si>
  <si>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</si>
  <si>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</si>
  <si>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</si>
  <si>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</si>
  <si>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</si>
  <si>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</si>
  <si>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</si>
  <si>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</si>
  <si>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</si>
  <si>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</si>
  <si>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</si>
  <si>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</si>
  <si>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</si>
  <si>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</si>
  <si>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</si>
  <si>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</si>
  <si>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</si>
  <si>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</si>
  <si>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</si>
  <si>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</si>
  <si>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</si>
  <si>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</si>
  <si>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</si>
  <si>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</si>
  <si>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</si>
  <si>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</si>
  <si>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</si>
  <si>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</si>
  <si>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</si>
  <si>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</si>
  <si>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</si>
  <si>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</si>
  <si>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</si>
  <si>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</si>
  <si>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</si>
  <si>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</si>
  <si>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</si>
  <si>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</si>
  <si>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</si>
  <si>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</si>
  <si>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</si>
  <si>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</si>
  <si>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</si>
  <si>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</si>
  <si>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</si>
  <si>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</si>
  <si>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</si>
  <si>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</si>
  <si>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</si>
  <si>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</si>
  <si>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</si>
  <si>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</si>
  <si>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</si>
  <si>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</si>
  <si>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</si>
  <si>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</si>
  <si>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</si>
  <si>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</si>
  <si>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</si>
  <si>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</si>
  <si>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</si>
  <si>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</si>
  <si>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</si>
  <si>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</si>
  <si>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</si>
  <si>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</si>
  <si>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</si>
  <si>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</si>
  <si>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</si>
  <si>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</si>
  <si>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</si>
  <si>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</si>
  <si>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</si>
  <si>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</si>
  <si>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</si>
  <si>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</si>
  <si>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</si>
  <si>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</si>
  <si>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</si>
  <si>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</si>
  <si>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</si>
  <si>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</si>
  <si>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</si>
  <si>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</si>
  <si>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</si>
  <si>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</si>
  <si>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</si>
  <si>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</si>
  <si>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</si>
  <si>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</si>
  <si>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</si>
  <si>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</si>
  <si>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</si>
  <si>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</si>
  <si>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</si>
  <si>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</si>
  <si>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</si>
  <si>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</si>
  <si>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</si>
  <si>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</si>
  <si>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</si>
  <si>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</si>
  <si>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</si>
  <si>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</si>
  <si>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</si>
  <si>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</si>
  <si>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</si>
  <si>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</si>
  <si>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</si>
  <si>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</si>
  <si>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</si>
  <si>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</si>
  <si>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</si>
  <si>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</si>
  <si>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</si>
  <si>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</si>
  <si>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</si>
  <si>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</si>
  <si>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</si>
  <si>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</si>
  <si>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</si>
  <si>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</si>
  <si>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</si>
  <si>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</si>
  <si>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</si>
  <si>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</si>
  <si>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</si>
  <si>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</si>
  <si>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</si>
  <si>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</si>
  <si>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</si>
  <si>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</si>
  <si>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</si>
  <si>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</si>
  <si>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</si>
  <si>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</si>
  <si>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</si>
  <si>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</si>
  <si>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</si>
  <si>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</si>
  <si>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</si>
  <si>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</si>
  <si>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</si>
  <si>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</si>
  <si>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</si>
  <si>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</si>
  <si>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</si>
  <si>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</si>
  <si>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</si>
  <si>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</si>
  <si>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</si>
  <si>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</si>
  <si>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</si>
  <si>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</si>
  <si>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</si>
  <si>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</si>
  <si>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</si>
  <si>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</si>
  <si>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</si>
  <si>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</si>
  <si>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</si>
  <si>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</si>
  <si>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</si>
  <si>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</si>
  <si>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</si>
  <si>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</si>
  <si>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</si>
  <si>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</si>
  <si>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</si>
  <si>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</si>
  <si>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</si>
  <si>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</si>
  <si>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</si>
  <si>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</si>
  <si>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</si>
  <si>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</si>
  <si>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</si>
  <si>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</si>
  <si>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</si>
  <si>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</si>
  <si>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</si>
  <si>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</si>
  <si>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</si>
  <si>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</si>
  <si>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</si>
  <si>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</si>
  <si>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</si>
  <si>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</si>
  <si>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</si>
  <si>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</si>
  <si>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</si>
  <si>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</si>
  <si>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</si>
  <si>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</si>
  <si>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</si>
  <si>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</si>
  <si>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</si>
  <si>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</si>
  <si>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</si>
  <si>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</si>
  <si>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</si>
  <si>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</si>
  <si>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</si>
  <si>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</si>
  <si>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</si>
  <si>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</si>
  <si>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</si>
  <si>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</si>
  <si>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</si>
  <si>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</si>
  <si>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</si>
  <si>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</si>
  <si>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</si>
  <si>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</si>
  <si>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</si>
  <si>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</si>
  <si>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</si>
  <si>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</si>
  <si>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</si>
  <si>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</si>
  <si>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</si>
  <si>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</si>
  <si>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</si>
  <si>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</si>
  <si>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</si>
  <si>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</si>
  <si>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</si>
  <si>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</si>
  <si>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</si>
  <si>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</si>
  <si>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</si>
  <si>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</si>
  <si>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</si>
  <si>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</si>
  <si>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</si>
  <si>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</si>
  <si>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</si>
  <si>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</si>
  <si>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</si>
  <si>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</si>
  <si>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</si>
  <si>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</si>
  <si>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</si>
  <si>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</si>
  <si>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</si>
  <si>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</si>
  <si>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</si>
  <si>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</si>
  <si>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</si>
  <si>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</si>
  <si>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</si>
  <si>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</si>
  <si>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</si>
  <si>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</si>
  <si>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</si>
  <si>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</si>
  <si>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</si>
  <si>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</si>
  <si>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</si>
  <si>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</si>
  <si>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</si>
  <si>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</si>
  <si>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</si>
  <si>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</si>
  <si>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</si>
  <si>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</si>
  <si>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</si>
  <si>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</si>
  <si>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</si>
  <si>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</si>
  <si>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</si>
  <si>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</si>
  <si>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</si>
  <si>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</si>
  <si>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</si>
  <si>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</si>
  <si>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</si>
  <si>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</si>
  <si>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</si>
  <si>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</si>
  <si>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</si>
  <si>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</si>
  <si>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</si>
  <si>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</si>
  <si>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</si>
  <si>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</si>
  <si>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</si>
  <si>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</si>
  <si>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</si>
  <si>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</si>
  <si>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</si>
  <si>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</si>
  <si>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</si>
  <si>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</si>
  <si>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</si>
  <si>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</si>
  <si>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</si>
  <si>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</si>
  <si>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</si>
  <si>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</si>
  <si>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</si>
  <si>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</si>
  <si>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</si>
  <si>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</si>
  <si>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</si>
  <si>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</si>
  <si>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</si>
  <si>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</si>
  <si>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</si>
  <si>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</si>
  <si>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</si>
  <si>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</si>
  <si>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</si>
  <si>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</si>
  <si>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</si>
  <si>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</si>
  <si>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</si>
  <si>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</si>
  <si>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</si>
  <si>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</si>
  <si>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</si>
  <si>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</si>
  <si>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</si>
  <si>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</si>
  <si>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</si>
  <si>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</si>
  <si>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</si>
  <si>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</si>
  <si>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</si>
  <si>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</si>
  <si>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</si>
  <si>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</si>
  <si>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</si>
  <si>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</si>
  <si>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</si>
  <si>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</si>
  <si>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</si>
  <si>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</si>
  <si>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</si>
  <si>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</si>
  <si>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</si>
  <si>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</si>
  <si>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</si>
  <si>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</si>
  <si>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</si>
  <si>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</si>
  <si>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</si>
  <si>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</si>
  <si>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</si>
  <si>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</si>
  <si>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</si>
  <si>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</si>
  <si>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</si>
  <si>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</si>
  <si>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</si>
  <si>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</si>
  <si>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</si>
  <si>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</si>
  <si>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</si>
  <si>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</si>
  <si>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</si>
  <si>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</si>
  <si>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</si>
  <si>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</si>
  <si>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</si>
  <si>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</si>
  <si>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</si>
  <si>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</si>
  <si>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</si>
  <si>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</si>
  <si>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</si>
  <si>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</si>
  <si>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</si>
  <si>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</si>
  <si>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</si>
  <si>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</si>
  <si>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</si>
  <si>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</si>
  <si>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</si>
  <si>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</si>
  <si>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</si>
  <si>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</si>
  <si>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</si>
  <si>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</si>
  <si>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</si>
  <si>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</si>
  <si>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</si>
  <si>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</si>
  <si>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</si>
  <si>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</si>
  <si>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</si>
  <si>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</si>
  <si>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</si>
  <si>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</si>
  <si>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</si>
  <si>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</si>
  <si>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</si>
  <si>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</si>
  <si>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</si>
  <si>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</si>
  <si>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</si>
  <si>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</si>
  <si>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</si>
  <si>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</si>
  <si>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</si>
  <si>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</si>
  <si>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</si>
  <si>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</si>
  <si>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</si>
  <si>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</si>
  <si>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</si>
  <si>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</si>
  <si>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</si>
  <si>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</si>
  <si>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</si>
  <si>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</si>
  <si>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</si>
  <si>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</si>
  <si>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</si>
  <si>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</si>
  <si>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</si>
  <si>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</si>
  <si>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</si>
  <si>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</si>
  <si>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</si>
  <si>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</si>
  <si>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</si>
  <si>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</si>
  <si>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</si>
  <si>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</si>
  <si>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</si>
  <si>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</si>
  <si>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</si>
  <si>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</si>
  <si>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</si>
  <si>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</si>
  <si>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</si>
  <si>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</si>
  <si>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</si>
  <si>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</si>
  <si>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</si>
  <si>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</si>
  <si>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</si>
  <si>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</si>
  <si>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</si>
  <si>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</si>
  <si>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</si>
  <si>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</si>
  <si>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</si>
  <si>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</si>
  <si>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</si>
  <si>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</si>
  <si>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</si>
  <si>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</si>
  <si>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</si>
  <si>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</si>
  <si>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</si>
  <si>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</si>
  <si>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</si>
  <si>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</si>
  <si>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</si>
  <si>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</si>
  <si>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</si>
  <si>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</si>
  <si>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</si>
  <si>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</si>
  <si>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</si>
  <si>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</si>
  <si>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</si>
  <si>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</si>
  <si>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</si>
  <si>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</si>
  <si>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</si>
  <si>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</si>
  <si>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</si>
  <si>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</si>
  <si>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</si>
  <si>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</si>
  <si>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</si>
  <si>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</si>
  <si>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</si>
  <si>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</si>
  <si>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</si>
  <si>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</si>
  <si>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</si>
  <si>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</si>
  <si>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</si>
  <si>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</si>
  <si>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</si>
  <si>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</si>
  <si>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</si>
  <si>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</si>
  <si>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</si>
  <si>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</si>
  <si>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</si>
  <si>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</si>
  <si>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</si>
  <si>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</si>
  <si>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</si>
  <si>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</si>
  <si>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</si>
  <si>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</si>
  <si>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</si>
  <si>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</si>
  <si>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</si>
  <si>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</si>
  <si>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</si>
  <si>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</si>
  <si>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</si>
  <si>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</si>
  <si>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</si>
  <si>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</si>
  <si>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</si>
  <si>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</si>
  <si>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</si>
  <si>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</si>
  <si>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</si>
  <si>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</si>
  <si>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</si>
  <si>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</si>
  <si>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</si>
  <si>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</si>
  <si>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</si>
  <si>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</si>
  <si>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</si>
  <si>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</si>
  <si>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</si>
  <si>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</si>
  <si>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</si>
  <si>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</si>
  <si>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</si>
  <si>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</si>
  <si>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</si>
  <si>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</si>
  <si>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</si>
  <si>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</si>
  <si>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</si>
  <si>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</si>
  <si>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</si>
  <si>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</si>
  <si>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</si>
  <si>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</si>
  <si>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</si>
  <si>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</si>
  <si>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</si>
  <si>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</si>
  <si>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</si>
  <si>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</si>
  <si>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</si>
  <si>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</si>
  <si>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</si>
  <si>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</si>
  <si>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</si>
  <si>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</si>
  <si>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</si>
  <si>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</si>
  <si>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</si>
  <si>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</si>
  <si>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</si>
  <si>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</si>
  <si>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</si>
  <si>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</si>
  <si>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</si>
  <si>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</si>
  <si>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</si>
  <si>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</si>
  <si>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</si>
  <si>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</si>
  <si>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</si>
  <si>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</si>
  <si>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</si>
  <si>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</si>
  <si>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</si>
  <si>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</si>
  <si>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</si>
  <si>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</si>
  <si>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</si>
  <si>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</si>
  <si>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</si>
  <si>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</si>
  <si>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</si>
  <si>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</si>
  <si>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</si>
  <si>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</si>
  <si>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</si>
  <si>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</si>
  <si>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</si>
  <si>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</si>
  <si>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</si>
  <si>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</si>
  <si>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</si>
  <si>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</si>
  <si>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</si>
  <si>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</si>
  <si>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</si>
  <si>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</si>
  <si>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</si>
  <si>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</si>
  <si>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</si>
  <si>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</si>
  <si>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</si>
  <si>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</si>
  <si>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</si>
  <si>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</si>
  <si>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</si>
  <si>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</si>
  <si>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</si>
  <si>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</si>
  <si>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</si>
  <si>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</si>
  <si>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</si>
  <si>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</si>
  <si>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</si>
  <si>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</si>
  <si>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</si>
  <si>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</si>
  <si>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</si>
  <si>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</si>
  <si>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</si>
  <si>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</si>
  <si>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</si>
  <si>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</si>
  <si>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</si>
  <si>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</si>
  <si>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</si>
  <si>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</si>
  <si>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</si>
  <si>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</si>
  <si>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</si>
  <si>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</si>
  <si>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</si>
  <si>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</si>
  <si>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</si>
  <si>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</si>
  <si>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</si>
  <si>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</si>
  <si>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</si>
  <si>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</si>
  <si>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</si>
  <si>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</si>
  <si>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</si>
  <si>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</si>
  <si>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</si>
  <si>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</si>
  <si>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</si>
  <si>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</si>
  <si>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</si>
  <si>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</si>
  <si>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</si>
  <si>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</si>
  <si>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</si>
  <si>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</si>
  <si>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</si>
  <si>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</si>
  <si>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</si>
  <si>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</si>
  <si>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</si>
  <si>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</si>
  <si>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</si>
  <si>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</si>
  <si>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</si>
  <si>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</si>
  <si>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</si>
  <si>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</si>
  <si>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</si>
  <si>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</si>
  <si>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</si>
  <si>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</si>
  <si>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</si>
  <si>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</si>
  <si>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</si>
  <si>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</si>
  <si>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</si>
  <si>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</si>
  <si>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</si>
  <si>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</si>
  <si>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</si>
  <si>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</si>
  <si>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</si>
  <si>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</si>
  <si>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</si>
  <si>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</si>
  <si>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</si>
  <si>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</si>
  <si>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</si>
  <si>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</si>
  <si>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</si>
  <si>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</si>
  <si>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</si>
  <si>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</si>
  <si>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</si>
  <si>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</si>
  <si>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</si>
  <si>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</si>
  <si>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</si>
  <si>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</si>
  <si>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</si>
  <si>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</si>
  <si>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</si>
  <si>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</si>
  <si>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</si>
  <si>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</si>
  <si>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</si>
  <si>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</si>
  <si>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</si>
  <si>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</si>
  <si>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</si>
  <si>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</si>
  <si>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</si>
  <si>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</si>
  <si>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</si>
  <si>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</si>
  <si>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</si>
  <si>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</si>
  <si>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</si>
  <si>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</si>
  <si>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</si>
  <si>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</si>
  <si>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</si>
  <si>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</si>
  <si>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</si>
  <si>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</si>
  <si>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</si>
  <si>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</si>
  <si>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</si>
  <si>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</si>
  <si>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</si>
  <si>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</si>
  <si>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</si>
  <si>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</si>
  <si>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</si>
  <si>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</si>
  <si>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</si>
  <si>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</si>
  <si>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</si>
  <si>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</si>
  <si>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</si>
  <si>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</si>
  <si>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</si>
  <si>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</si>
  <si>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</si>
  <si>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</si>
  <si>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</si>
  <si>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</si>
  <si>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</si>
  <si>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</si>
  <si>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</si>
  <si>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</si>
  <si>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</si>
  <si>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</si>
  <si>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</si>
  <si>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</si>
  <si>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</si>
  <si>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</si>
  <si>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</si>
  <si>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</si>
  <si>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</si>
  <si>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</si>
  <si>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</si>
  <si>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</si>
  <si>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</si>
  <si>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</si>
  <si>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</si>
  <si>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</si>
  <si>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</si>
  <si>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</si>
  <si>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</si>
  <si>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</si>
  <si>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</si>
  <si>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</si>
  <si>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</si>
  <si>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</si>
  <si>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</si>
  <si>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</si>
  <si>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</si>
  <si>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</si>
  <si>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</si>
  <si>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</si>
  <si>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</si>
  <si>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</si>
  <si>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</si>
  <si>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</si>
  <si>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</si>
  <si>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</si>
  <si>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</si>
  <si>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</si>
  <si>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</si>
  <si>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</si>
  <si>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</si>
  <si>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</si>
  <si>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</si>
  <si>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</si>
  <si>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</si>
  <si>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</si>
  <si>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</si>
  <si>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</si>
  <si>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</si>
  <si>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</si>
  <si>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</si>
  <si>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</si>
  <si>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</si>
  <si>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</si>
  <si>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</si>
  <si>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</si>
  <si>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</si>
  <si>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</si>
  <si>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</si>
  <si>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</si>
  <si>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</si>
  <si>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</si>
  <si>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</si>
  <si>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</si>
  <si>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</si>
  <si>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</si>
  <si>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</si>
  <si>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</si>
  <si>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</si>
  <si>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</si>
  <si>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</si>
  <si>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</si>
  <si>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</si>
  <si>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</si>
  <si>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</si>
  <si>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</si>
  <si>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</si>
  <si>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</si>
  <si>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</si>
  <si>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</si>
  <si>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</si>
  <si>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</si>
  <si>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</si>
  <si>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</si>
  <si>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</si>
  <si>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</si>
  <si>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</si>
  <si>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</si>
  <si>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</si>
  <si>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</si>
  <si>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</si>
  <si>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</si>
  <si>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</si>
  <si>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</si>
  <si>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</si>
  <si>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</si>
  <si>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</si>
  <si>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</si>
  <si>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</si>
  <si>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</si>
  <si>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</si>
  <si>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</si>
  <si>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</si>
  <si>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</si>
  <si>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</si>
  <si>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</si>
  <si>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</si>
  <si>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</si>
  <si>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</si>
  <si>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</si>
  <si>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</si>
  <si>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</si>
  <si>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</si>
  <si>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</si>
  <si>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</si>
  <si>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</si>
  <si>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</si>
  <si>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</si>
  <si>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</si>
  <si>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</si>
  <si>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</si>
  <si>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</si>
  <si>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</si>
  <si>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</si>
  <si>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</si>
  <si>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</si>
  <si>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</si>
  <si>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</si>
  <si>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</si>
  <si>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</si>
  <si>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</si>
  <si>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</si>
  <si>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</si>
  <si>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</si>
  <si>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</si>
  <si>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</si>
  <si>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</si>
  <si>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</si>
  <si>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</si>
  <si>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</si>
  <si>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</si>
  <si>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</si>
  <si>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</si>
  <si>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</si>
  <si>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</si>
  <si>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</si>
  <si>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</si>
  <si>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</si>
  <si>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</si>
  <si>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</si>
  <si>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</si>
  <si>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</si>
  <si>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</si>
  <si>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</si>
  <si>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</si>
  <si>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</si>
  <si>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</si>
  <si>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</si>
  <si>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</si>
  <si>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</si>
  <si>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</si>
  <si>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</si>
  <si>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</si>
  <si>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</si>
  <si>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</si>
  <si>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</si>
  <si>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</si>
  <si>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</si>
  <si>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</si>
  <si>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</si>
  <si>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</si>
  <si>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</si>
  <si>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</si>
  <si>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</si>
  <si>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</si>
  <si>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</si>
  <si>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</si>
  <si>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</si>
  <si>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</si>
  <si>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</si>
  <si>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</si>
  <si>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</si>
  <si>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</si>
  <si>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</si>
  <si>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</si>
  <si>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</si>
  <si>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</si>
  <si>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</si>
  <si>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</si>
  <si>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</si>
  <si>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</si>
  <si>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</si>
  <si>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</si>
  <si>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</si>
  <si>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</si>
  <si>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</si>
  <si>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</si>
  <si>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</si>
  <si>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</si>
  <si>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</si>
  <si>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</si>
  <si>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</si>
  <si>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</si>
  <si>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</si>
  <si>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</si>
  <si>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</si>
  <si>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</si>
  <si>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</si>
  <si>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</si>
  <si>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</si>
  <si>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</si>
  <si>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</si>
  <si>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</si>
  <si>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</si>
  <si>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</si>
  <si>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</si>
  <si>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</si>
  <si>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</si>
  <si>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</si>
  <si>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</si>
  <si>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</si>
  <si>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</si>
  <si>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</si>
  <si>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</si>
  <si>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</si>
  <si>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</si>
  <si>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</si>
  <si>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</si>
  <si>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</si>
  <si>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</si>
  <si>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</si>
  <si>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</si>
  <si>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</si>
  <si>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</si>
  <si>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</si>
  <si>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</si>
  <si>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</si>
  <si>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</si>
  <si>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</si>
  <si>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</si>
  <si>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</si>
  <si>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</si>
  <si>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</si>
  <si>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</si>
  <si>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</si>
  <si>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</si>
  <si>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</si>
  <si>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</si>
  <si>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</si>
  <si>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</si>
  <si>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</si>
  <si>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</si>
  <si>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</si>
  <si>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</si>
  <si>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</si>
  <si>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</si>
  <si>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</si>
  <si>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</si>
  <si>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</si>
  <si>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</si>
  <si>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</si>
  <si>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</si>
  <si>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</si>
  <si>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</si>
  <si>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</si>
  <si>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</si>
  <si>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</si>
  <si>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</si>
  <si>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</si>
  <si>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</si>
  <si>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</si>
  <si>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</si>
  <si>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</si>
  <si>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</si>
  <si>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</si>
  <si>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</si>
  <si>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</si>
  <si>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</si>
  <si>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</si>
  <si>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</si>
  <si>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</si>
  <si>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</si>
  <si>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</si>
  <si>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</si>
  <si>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</si>
  <si>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</si>
  <si>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</si>
  <si>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</si>
  <si>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</si>
  <si>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</si>
  <si>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</si>
  <si>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</si>
  <si>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</si>
  <si>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</si>
  <si>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</si>
  <si>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</si>
  <si>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</si>
  <si>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</si>
  <si>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</si>
  <si>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</si>
  <si>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</si>
  <si>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</si>
  <si>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</si>
  <si>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</si>
  <si>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</si>
  <si>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</si>
  <si>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</si>
  <si>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</si>
  <si>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</si>
  <si>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</si>
  <si>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</si>
  <si>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</si>
  <si>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</si>
  <si>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</si>
  <si>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</si>
  <si>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</si>
  <si>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</si>
  <si>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</si>
  <si>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</si>
  <si>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</si>
  <si>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</si>
  <si>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</si>
  <si>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</si>
  <si>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</si>
  <si>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</si>
  <si>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</si>
  <si>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</si>
  <si>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</si>
  <si>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</si>
  <si>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</si>
  <si>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</si>
  <si>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</si>
  <si>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</si>
  <si>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</si>
  <si>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</si>
  <si>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</si>
  <si>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</si>
  <si>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</si>
  <si>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</si>
  <si>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</si>
  <si>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</si>
  <si>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</si>
  <si>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</si>
  <si>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</si>
  <si>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</si>
  <si>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</si>
  <si>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</si>
  <si>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</si>
  <si>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</si>
  <si>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</si>
  <si>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</si>
  <si>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</si>
  <si>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</si>
  <si>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</si>
  <si>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</si>
  <si>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</si>
  <si>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</si>
  <si>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</si>
  <si>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</si>
  <si>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</si>
  <si>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</si>
  <si>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</si>
  <si>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</si>
  <si>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</si>
  <si>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</si>
  <si>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</si>
  <si>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</si>
  <si>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</si>
  <si>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</si>
  <si>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</si>
  <si>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</si>
  <si>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</si>
  <si>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</si>
  <si>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</si>
  <si>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</si>
  <si>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</si>
  <si>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</si>
  <si>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</si>
  <si>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</si>
  <si>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</si>
  <si>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</si>
  <si>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</si>
  <si>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</si>
  <si>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</si>
  <si>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</si>
  <si>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</si>
  <si>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</si>
  <si>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</si>
  <si>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</si>
  <si>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</si>
  <si>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</si>
  <si>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</si>
  <si>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</si>
  <si>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</si>
  <si>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</si>
  <si>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</si>
  <si>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</si>
  <si>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</si>
  <si>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</si>
  <si>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</si>
  <si>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</si>
  <si>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</si>
  <si>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</si>
  <si>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</si>
  <si>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</si>
  <si>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</si>
  <si>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</si>
  <si>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</si>
  <si>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</si>
  <si>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</si>
  <si>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</si>
  <si>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</si>
  <si>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</si>
  <si>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</si>
  <si>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</si>
  <si>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</si>
  <si>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</si>
  <si>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</si>
  <si>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</si>
  <si>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</si>
  <si>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</si>
  <si>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</si>
  <si>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</si>
  <si>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</si>
  <si>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</si>
  <si>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</si>
  <si>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</si>
  <si>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</si>
  <si>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</si>
  <si>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</si>
  <si>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</si>
  <si>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</si>
  <si>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</si>
  <si>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</si>
  <si>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</si>
  <si>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</si>
  <si>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</si>
  <si>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</si>
  <si>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</si>
  <si>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</si>
  <si>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</si>
  <si>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</si>
  <si>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</si>
  <si>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</si>
  <si>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</si>
  <si>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</si>
  <si>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</si>
  <si>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</si>
  <si>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</si>
  <si>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</si>
  <si>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</si>
  <si>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</si>
  <si>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</si>
  <si>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</si>
  <si>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</si>
  <si>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</si>
  <si>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</si>
  <si>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</si>
  <si>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</si>
  <si>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</si>
  <si>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</si>
  <si>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</si>
  <si>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</si>
  <si>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</si>
  <si>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</si>
  <si>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</si>
  <si>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</si>
  <si>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</si>
  <si>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</si>
  <si>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</si>
  <si>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</si>
  <si>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</si>
  <si>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</si>
  <si>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</si>
  <si>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</si>
  <si>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</si>
  <si>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</si>
  <si>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</si>
  <si>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</si>
  <si>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</si>
  <si>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</si>
  <si>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</si>
  <si>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</si>
  <si>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</si>
  <si>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</si>
  <si>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</si>
  <si>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</si>
  <si>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</si>
  <si>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</si>
  <si>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</si>
  <si>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</si>
  <si>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</si>
  <si>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</si>
  <si>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</si>
  <si>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</si>
  <si>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</si>
  <si>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</si>
  <si>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</si>
  <si>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</si>
  <si>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</si>
  <si>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</si>
  <si>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</si>
  <si>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</si>
  <si>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</si>
  <si>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</si>
  <si>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</si>
  <si>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</si>
  <si>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</si>
  <si>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</si>
  <si>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</si>
  <si>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</si>
  <si>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</si>
  <si>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</si>
  <si>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</si>
  <si>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</si>
  <si>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</si>
  <si>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</si>
  <si>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</si>
  <si>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</si>
  <si>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</si>
  <si>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</si>
  <si>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</si>
  <si>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</si>
  <si>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</si>
  <si>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</si>
  <si>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</si>
  <si>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</si>
  <si>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</si>
  <si>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</si>
  <si>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</si>
  <si>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</si>
  <si>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</si>
  <si>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</si>
  <si>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</si>
  <si>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</si>
  <si>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</si>
  <si>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</si>
  <si>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</si>
  <si>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</si>
  <si>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</si>
  <si>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</si>
  <si>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</si>
  <si>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</si>
  <si>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</si>
  <si>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</si>
  <si>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</si>
  <si>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</si>
  <si>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</si>
  <si>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</si>
  <si>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</si>
  <si>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</si>
  <si>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</si>
  <si>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</si>
  <si>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</si>
  <si>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</si>
  <si>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</si>
  <si>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</si>
  <si>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</si>
  <si>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</si>
  <si>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</si>
  <si>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</si>
  <si>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</si>
  <si>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</si>
  <si>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</si>
  <si>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</si>
  <si>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</si>
  <si>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</si>
  <si>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</si>
  <si>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</si>
  <si>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</si>
  <si>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</si>
  <si>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</si>
  <si>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</si>
  <si>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</si>
  <si>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</si>
  <si>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</si>
  <si>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</si>
  <si>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</si>
  <si>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</si>
  <si>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</si>
  <si>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</si>
  <si>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</si>
  <si>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</si>
  <si>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</si>
  <si>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</si>
  <si>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</si>
  <si>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</si>
  <si>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</si>
  <si>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</si>
  <si>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</si>
  <si>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</si>
  <si>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</si>
  <si>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</si>
  <si>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</si>
  <si>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</si>
  <si>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</si>
  <si>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</si>
  <si>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</si>
  <si>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</si>
  <si>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</si>
  <si>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</si>
  <si>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</si>
  <si>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</si>
  <si>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</si>
  <si>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</si>
  <si>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</si>
  <si>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</si>
  <si>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</si>
  <si>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</si>
  <si>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</si>
  <si>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</si>
  <si>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</si>
  <si>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</si>
  <si>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</si>
  <si>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</si>
  <si>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</si>
  <si>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</si>
  <si>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</si>
  <si>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</si>
  <si>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</si>
  <si>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</si>
  <si>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</si>
  <si>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</si>
  <si>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</si>
  <si>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</si>
  <si>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</si>
  <si>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</si>
  <si>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</si>
  <si>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</si>
  <si>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</si>
  <si>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</si>
  <si>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</si>
  <si>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</si>
  <si>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</si>
  <si>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</si>
  <si>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</si>
  <si>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</si>
  <si>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</si>
  <si>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</si>
  <si>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</si>
  <si>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</si>
  <si>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</si>
  <si>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</si>
  <si>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</si>
  <si>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</si>
  <si>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</si>
  <si>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</si>
  <si>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</si>
  <si>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</si>
  <si>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</si>
  <si>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</si>
  <si>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</si>
  <si>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</si>
  <si>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</si>
  <si>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</si>
  <si>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</si>
  <si>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</si>
  <si>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</si>
  <si>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</si>
  <si>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</si>
  <si>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</si>
  <si>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</si>
  <si>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</si>
  <si>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</si>
  <si>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</si>
  <si>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</si>
  <si>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</si>
  <si>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</si>
  <si>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</si>
  <si>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</si>
  <si>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</si>
  <si>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</si>
  <si>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</si>
  <si>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</si>
  <si>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</si>
  <si>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</si>
  <si>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</si>
  <si>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</si>
  <si>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</si>
  <si>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</si>
  <si>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</si>
  <si>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</si>
  <si>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</si>
  <si>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</si>
  <si>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</si>
  <si>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</si>
  <si>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</si>
  <si>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</si>
  <si>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</si>
  <si>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</si>
  <si>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</si>
  <si>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</si>
  <si>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</si>
  <si>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</si>
  <si>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</si>
  <si>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</si>
  <si>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</si>
  <si>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</si>
  <si>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</si>
  <si>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</si>
  <si>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</si>
  <si>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</si>
  <si>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</si>
  <si>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</si>
  <si>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</si>
  <si>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</si>
  <si>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</si>
  <si>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</si>
  <si>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</si>
  <si>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</si>
  <si>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</si>
  <si>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</si>
  <si>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</si>
  <si>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</si>
  <si>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</si>
  <si>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</si>
  <si>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</si>
  <si>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</si>
  <si>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</si>
  <si>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</si>
  <si>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</si>
  <si>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</si>
  <si>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</si>
  <si>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</si>
  <si>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</si>
  <si>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</si>
  <si>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</si>
  <si>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</si>
  <si>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</si>
  <si>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</si>
  <si>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</si>
  <si>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</si>
  <si>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</si>
  <si>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</si>
  <si>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</si>
  <si>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</si>
  <si>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</si>
  <si>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</si>
  <si>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</si>
  <si>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</si>
  <si>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</si>
  <si>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</si>
  <si>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</si>
  <si>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</si>
  <si>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</si>
  <si>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</si>
  <si>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</si>
  <si>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</si>
  <si>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</si>
  <si>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</si>
  <si>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</si>
  <si>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</si>
  <si>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</si>
  <si>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</si>
  <si>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</si>
  <si>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</si>
  <si>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</si>
  <si>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</si>
  <si>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</si>
  <si>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</si>
  <si>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</si>
  <si>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</si>
  <si>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</si>
  <si>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</si>
  <si>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</si>
  <si>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</si>
  <si>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</si>
  <si>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</si>
  <si>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</si>
  <si>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</si>
  <si>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</si>
  <si>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</si>
  <si>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</si>
  <si>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</si>
  <si>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</si>
  <si>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</si>
  <si>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</si>
  <si>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</si>
  <si>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</si>
  <si>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</si>
  <si>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</si>
  <si>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</si>
  <si>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</si>
  <si>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</si>
  <si>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</si>
  <si>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</si>
  <si>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</si>
  <si>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</si>
  <si>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</si>
  <si>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</si>
  <si>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</si>
  <si>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</si>
  <si>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</si>
  <si>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</si>
  <si>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</si>
  <si>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</si>
  <si>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</si>
  <si>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</si>
  <si>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</si>
  <si>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</si>
  <si>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</si>
  <si>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</si>
  <si>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</si>
  <si>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</si>
  <si>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</si>
  <si>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</si>
  <si>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</si>
  <si>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</si>
  <si>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</si>
  <si>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</si>
  <si>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</si>
  <si>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</si>
  <si>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</si>
  <si>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</si>
  <si>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</si>
  <si>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</si>
  <si>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</si>
  <si>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</si>
  <si>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</si>
  <si>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</si>
  <si>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</si>
  <si>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</si>
  <si>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</si>
  <si>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</si>
  <si>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</si>
  <si>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</si>
  <si>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</si>
  <si>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</si>
  <si>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</si>
  <si>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</si>
  <si>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</si>
  <si>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</si>
  <si>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</si>
  <si>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</si>
  <si>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</si>
  <si>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</si>
  <si>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</si>
  <si>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</si>
  <si>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</si>
  <si>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</si>
  <si>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</si>
  <si>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</si>
  <si>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</si>
  <si>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</si>
  <si>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</si>
  <si>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</si>
  <si>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</si>
  <si>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</si>
  <si>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</si>
  <si>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</si>
  <si>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</si>
  <si>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</si>
  <si>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</si>
  <si>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</si>
  <si>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</si>
  <si>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</si>
  <si>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</si>
  <si>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</si>
  <si>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</si>
  <si>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</si>
  <si>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</si>
  <si>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</si>
  <si>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</si>
  <si>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</si>
  <si>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</si>
  <si>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</si>
  <si>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</si>
  <si>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</si>
  <si>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</si>
  <si>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</si>
  <si>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</si>
  <si>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</si>
  <si>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</si>
  <si>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</si>
  <si>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</si>
  <si>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</si>
  <si>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</si>
  <si>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</si>
  <si>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</si>
  <si>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</si>
  <si>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</si>
  <si>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</si>
  <si>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</si>
  <si>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</si>
  <si>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</si>
  <si>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</si>
  <si>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</si>
  <si>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</si>
  <si>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</si>
  <si>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</si>
  <si>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</si>
  <si>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</si>
  <si>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</si>
  <si>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</si>
  <si>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</si>
  <si>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</si>
  <si>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</si>
  <si>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</si>
  <si>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</si>
  <si>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</si>
  <si>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</si>
  <si>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</si>
  <si>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</si>
  <si>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</si>
  <si>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</si>
  <si>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</si>
  <si>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</si>
  <si>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</si>
  <si>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</si>
  <si>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</si>
  <si>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</si>
  <si>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</si>
  <si>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</si>
  <si>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</si>
  <si>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</si>
  <si>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</si>
  <si>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</si>
  <si>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</si>
  <si>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</si>
  <si>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</si>
  <si>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</si>
  <si>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</si>
  <si>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</si>
  <si>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</si>
  <si>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</si>
  <si>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</si>
  <si>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</si>
  <si>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</si>
  <si>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</si>
  <si>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</si>
  <si>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</si>
  <si>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</si>
  <si>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</si>
  <si>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</si>
  <si>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</si>
  <si>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</si>
  <si>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</si>
  <si>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</si>
  <si>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</si>
  <si>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</si>
  <si>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</si>
  <si>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</si>
  <si>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</si>
  <si>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</si>
  <si>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</si>
  <si>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</si>
  <si>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</si>
  <si>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</si>
  <si>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</si>
  <si>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</si>
  <si>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</si>
  <si>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</si>
  <si>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</si>
  <si>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</si>
  <si>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</si>
  <si>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</si>
  <si>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</si>
  <si>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</si>
  <si>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</si>
  <si>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</si>
  <si>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</si>
  <si>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</si>
  <si>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</si>
  <si>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</si>
  <si>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</si>
  <si>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</si>
  <si>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</si>
  <si>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</si>
  <si>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</si>
  <si>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</si>
  <si>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</si>
  <si>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</si>
  <si>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</si>
  <si>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</si>
  <si>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</si>
  <si>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</si>
  <si>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</si>
  <si>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</si>
  <si>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</si>
  <si>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</si>
  <si>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</si>
  <si>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</si>
  <si>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</si>
  <si>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</si>
  <si>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</si>
  <si>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</si>
  <si>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</si>
  <si>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</si>
  <si>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</si>
  <si>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</si>
  <si>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</si>
  <si>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</si>
  <si>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</si>
  <si>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</si>
  <si>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</si>
  <si>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</si>
  <si>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</si>
  <si>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</si>
  <si>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</si>
  <si>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</si>
  <si>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</si>
  <si>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</si>
  <si>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</si>
  <si>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</si>
  <si>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</si>
  <si>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</si>
  <si>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</si>
  <si>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</si>
  <si>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</si>
  <si>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</si>
  <si>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</si>
  <si>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</si>
  <si>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</si>
  <si>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</si>
  <si>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</si>
  <si>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</si>
  <si>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</si>
  <si>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</si>
  <si>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</si>
  <si>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</si>
  <si>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</si>
  <si>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</si>
  <si>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</si>
  <si>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</si>
  <si>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</si>
  <si>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</si>
  <si>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</si>
  <si>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</si>
  <si>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</si>
  <si>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</si>
  <si>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</si>
  <si>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</si>
  <si>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</si>
  <si>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</si>
  <si>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</si>
  <si>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</si>
  <si>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</si>
  <si>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</si>
  <si>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</si>
  <si>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</si>
  <si>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</si>
  <si>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</si>
  <si>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</si>
  <si>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</si>
  <si>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</si>
  <si>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</si>
  <si>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</si>
  <si>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</si>
  <si>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</si>
  <si>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</si>
  <si>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</si>
  <si>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</si>
  <si>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</si>
  <si>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</si>
  <si>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</si>
  <si>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</si>
  <si>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</si>
  <si>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</si>
  <si>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</si>
  <si>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</si>
  <si>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</si>
  <si>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</si>
  <si>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</si>
  <si>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</si>
  <si>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</si>
  <si>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</si>
  <si>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</si>
  <si>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</si>
  <si>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</si>
  <si>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</si>
  <si>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</si>
  <si>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</si>
  <si>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</si>
  <si>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</si>
  <si>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</si>
  <si>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</si>
  <si>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</si>
  <si>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</si>
  <si>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</si>
  <si>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</si>
  <si>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</si>
  <si>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</si>
  <si>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</si>
  <si>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</si>
  <si>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</si>
  <si>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</si>
  <si>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</si>
  <si>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</si>
  <si>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</si>
  <si>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</si>
  <si>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</si>
  <si>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</si>
  <si>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</si>
  <si>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</si>
  <si>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</si>
  <si>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</si>
  <si>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</si>
  <si>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</si>
  <si>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</si>
  <si>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</si>
  <si>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</si>
  <si>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</si>
  <si>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</si>
  <si>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</si>
  <si>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</si>
  <si>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</si>
  <si>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</si>
  <si>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</si>
  <si>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</si>
  <si>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</si>
  <si>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</si>
  <si>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</si>
  <si>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</si>
  <si>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</si>
  <si>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</si>
  <si>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</si>
  <si>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</si>
  <si>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</si>
  <si>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</si>
  <si>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</si>
  <si>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</si>
  <si>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</si>
  <si>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</si>
  <si>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</si>
  <si>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</si>
  <si>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</si>
  <si>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</si>
  <si>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</si>
  <si>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</si>
  <si>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</si>
  <si>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</si>
  <si>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</si>
  <si>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</si>
  <si>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</si>
  <si>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</si>
  <si>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</si>
  <si>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</si>
  <si>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</si>
  <si>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</si>
  <si>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</si>
  <si>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</si>
  <si>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</si>
  <si>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</si>
  <si>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</si>
  <si>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</si>
  <si>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</si>
  <si>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</si>
  <si>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</si>
  <si>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</si>
  <si>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</si>
  <si>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</si>
  <si>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</si>
  <si>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</si>
  <si>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</si>
  <si>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</si>
  <si>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</si>
  <si>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</si>
  <si>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</si>
  <si>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</si>
  <si>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</si>
  <si>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</si>
  <si>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</si>
  <si>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</si>
  <si>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</si>
  <si>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</si>
  <si>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</si>
  <si>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</si>
  <si>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</si>
  <si>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</si>
  <si>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</si>
  <si>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</si>
  <si>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</si>
  <si>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</si>
  <si>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</si>
  <si>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</si>
  <si>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</si>
  <si>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</si>
  <si>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</si>
  <si>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</si>
  <si>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</si>
  <si>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</si>
  <si>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</si>
  <si>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</si>
  <si>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</si>
  <si>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</si>
  <si>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</si>
  <si>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</si>
  <si>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</si>
  <si>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</si>
  <si>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</si>
  <si>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</si>
  <si>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</si>
  <si>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</si>
  <si>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</si>
  <si>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</si>
  <si>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</si>
  <si>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</si>
  <si>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</si>
  <si>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</si>
  <si>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</si>
  <si>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</si>
  <si>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</si>
  <si>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</si>
  <si>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</si>
  <si>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</si>
  <si>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</si>
  <si>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</si>
  <si>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</si>
  <si>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</si>
  <si>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</si>
  <si>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</si>
  <si>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</si>
  <si>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</si>
  <si>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</si>
  <si>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</si>
  <si>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</si>
  <si>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</si>
  <si>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</si>
  <si>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</si>
  <si>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</si>
  <si>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</si>
  <si>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</si>
  <si>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</si>
  <si>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</si>
  <si>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</si>
  <si>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</si>
  <si>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</si>
  <si>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</si>
  <si>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</si>
  <si>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</si>
  <si>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</si>
  <si>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</si>
  <si>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</si>
  <si>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</si>
  <si>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</si>
  <si>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</si>
  <si>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</si>
  <si>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</si>
  <si>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</si>
  <si>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</si>
  <si>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</si>
  <si>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</si>
  <si>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</si>
  <si>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</si>
  <si>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</si>
  <si>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</si>
  <si>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</si>
  <si>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</si>
  <si>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</si>
  <si>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</si>
  <si>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</si>
  <si>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</si>
  <si>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</si>
  <si>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</si>
  <si>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</si>
  <si>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</si>
  <si>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</si>
  <si>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</si>
  <si>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</si>
  <si>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</si>
  <si>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</si>
  <si>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</si>
  <si>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</si>
  <si>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</si>
  <si>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</si>
  <si>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</si>
  <si>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</si>
  <si>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</si>
  <si>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</si>
  <si>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</si>
  <si>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</si>
  <si>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</si>
  <si>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</si>
  <si>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</si>
  <si>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</si>
  <si>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</si>
  <si>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</si>
  <si>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</si>
  <si>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</si>
  <si>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</si>
  <si>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</si>
  <si>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</si>
  <si>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</si>
  <si>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</si>
  <si>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</si>
  <si>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</si>
  <si>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</si>
  <si>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</si>
  <si>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</si>
  <si>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</si>
  <si>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</si>
  <si>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</si>
  <si>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</si>
  <si>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</si>
  <si>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</si>
  <si>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</si>
  <si>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</si>
  <si>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</si>
  <si>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</si>
  <si>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</si>
  <si>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</si>
  <si>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</si>
  <si>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</si>
  <si>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</si>
  <si>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</si>
  <si>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</si>
  <si>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</si>
  <si>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</si>
  <si>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</si>
  <si>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</si>
  <si>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</si>
  <si>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</si>
  <si>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</si>
  <si>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</si>
  <si>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</si>
  <si>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</si>
  <si>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</si>
  <si>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</si>
  <si>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</si>
  <si>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</si>
  <si>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</si>
  <si>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</si>
  <si>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</si>
  <si>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</si>
  <si>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</si>
  <si>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</si>
  <si>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</si>
  <si>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</si>
  <si>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</si>
  <si>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</si>
  <si>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</si>
  <si>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</si>
  <si>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</si>
  <si>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</si>
  <si>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</si>
  <si>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</si>
  <si>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</si>
  <si>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</si>
  <si>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</si>
  <si>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</si>
  <si>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</si>
  <si>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</si>
  <si>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</si>
  <si>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</si>
  <si>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</si>
  <si>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</si>
  <si>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</si>
  <si>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</si>
  <si>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</si>
  <si>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</si>
  <si>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</si>
  <si>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</si>
  <si>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</si>
  <si>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</si>
  <si>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</si>
  <si>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</si>
  <si>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</si>
  <si>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</si>
  <si>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</si>
  <si>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</si>
  <si>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</si>
  <si>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</si>
  <si>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</si>
  <si>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</si>
  <si>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</si>
  <si>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</si>
  <si>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</si>
  <si>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</si>
  <si>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</si>
  <si>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</si>
  <si>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</si>
  <si>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</si>
  <si>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</si>
  <si>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</si>
  <si>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</si>
  <si>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</si>
  <si>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</si>
  <si>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</si>
  <si>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</si>
  <si>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</si>
  <si>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</si>
  <si>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</si>
  <si>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</si>
  <si>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</si>
  <si>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</si>
  <si>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</si>
  <si>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</si>
  <si>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</si>
  <si>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</si>
  <si>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</si>
  <si>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</si>
  <si>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</si>
  <si>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</si>
  <si>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</si>
  <si>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</si>
  <si>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</si>
  <si>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</si>
  <si>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</si>
  <si>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</si>
  <si>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</si>
  <si>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</si>
  <si>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</si>
  <si>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</si>
  <si>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</si>
  <si>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</si>
  <si>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</si>
  <si>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</si>
  <si>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</si>
  <si>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</si>
  <si>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</si>
  <si>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</si>
  <si>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</si>
  <si>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</si>
  <si>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</si>
  <si>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</si>
  <si>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</si>
  <si>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</si>
  <si>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</si>
  <si>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</si>
  <si>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</si>
  <si>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</si>
  <si>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</si>
  <si>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</si>
  <si>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</si>
  <si>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</si>
  <si>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</si>
  <si>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</si>
  <si>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</si>
  <si>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</si>
  <si>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</si>
  <si>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</si>
  <si>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</si>
  <si>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</si>
  <si>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</si>
  <si>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</si>
  <si>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</si>
  <si>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</si>
  <si>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</si>
  <si>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</si>
  <si>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</si>
  <si>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</si>
  <si>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</si>
  <si>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</si>
  <si>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</si>
  <si>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</si>
  <si>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</si>
  <si>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</si>
  <si>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</si>
  <si>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</si>
  <si>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</si>
  <si>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</si>
  <si>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</si>
  <si>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</si>
  <si>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</si>
  <si>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</si>
  <si>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</si>
  <si>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</si>
  <si>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</si>
  <si>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</si>
  <si>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</si>
  <si>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</si>
  <si>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</si>
  <si>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</si>
  <si>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</si>
  <si>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</si>
  <si>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</si>
  <si>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</si>
  <si>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</si>
  <si>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</si>
  <si>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</si>
  <si>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</si>
  <si>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</si>
  <si>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</si>
  <si>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</si>
  <si>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</si>
  <si>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</si>
  <si>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</si>
  <si>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</si>
  <si>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</si>
  <si>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</si>
  <si>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</si>
  <si>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</si>
  <si>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</si>
  <si>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</si>
  <si>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</si>
  <si>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</si>
  <si>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</si>
  <si>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</si>
  <si>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</si>
  <si>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</si>
  <si>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</si>
  <si>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</si>
  <si>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</si>
  <si>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</si>
  <si>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</si>
  <si>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</si>
  <si>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</si>
  <si>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</si>
  <si>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</si>
  <si>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</si>
  <si>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</si>
  <si>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</si>
  <si>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</si>
  <si>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</si>
  <si>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</si>
  <si>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</si>
  <si>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</si>
  <si>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</si>
  <si>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</si>
  <si>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</si>
  <si>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</si>
  <si>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</si>
  <si>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</si>
  <si>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</si>
  <si>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</si>
  <si>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</si>
  <si>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</si>
  <si>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</si>
  <si>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</si>
  <si>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</si>
  <si>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</si>
  <si>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</si>
  <si>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</si>
  <si>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</si>
  <si>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</si>
  <si>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</si>
  <si>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</si>
  <si>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</si>
  <si>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</si>
  <si>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</si>
  <si>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</si>
  <si>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</si>
  <si>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</si>
  <si>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</si>
  <si>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</si>
  <si>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</si>
  <si>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</si>
  <si>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</si>
  <si>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</si>
  <si>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</si>
  <si>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</si>
  <si>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</si>
  <si>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</si>
  <si>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</si>
  <si>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</si>
  <si>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</si>
  <si>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</si>
  <si>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</si>
  <si>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</si>
  <si>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</si>
  <si>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</si>
  <si>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</si>
  <si>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</si>
  <si>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</si>
  <si>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</si>
  <si>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</si>
  <si>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</si>
  <si>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</si>
  <si>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</si>
  <si>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</si>
  <si>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</si>
  <si>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</si>
  <si>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</si>
  <si>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</si>
  <si>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</si>
  <si>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</si>
  <si>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</si>
  <si>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</si>
  <si>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</si>
  <si>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</si>
  <si>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</si>
  <si>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</si>
  <si>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</si>
  <si>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</si>
  <si>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</si>
  <si>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</si>
  <si>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</si>
  <si>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</si>
  <si>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</si>
  <si>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</si>
  <si>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</si>
  <si>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</si>
  <si>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</si>
  <si>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</si>
  <si>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</si>
  <si>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</si>
  <si>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</si>
  <si>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</si>
  <si>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</si>
  <si>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</si>
  <si>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</si>
  <si>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</si>
  <si>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</si>
  <si>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</si>
  <si>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</si>
  <si>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</si>
  <si>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</si>
  <si>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</si>
  <si>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</si>
  <si>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</si>
  <si>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</si>
  <si>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</si>
  <si>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</si>
  <si>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</si>
  <si>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</si>
  <si>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</si>
  <si>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</si>
  <si>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</si>
  <si>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</si>
  <si>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</si>
  <si>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</si>
  <si>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</si>
  <si>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</si>
  <si>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</si>
  <si>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</si>
  <si>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</si>
  <si>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</si>
  <si>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</si>
  <si>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</si>
  <si>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</si>
  <si>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</si>
  <si>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</si>
  <si>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</si>
  <si>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</si>
  <si>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</si>
  <si>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</si>
  <si>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</si>
  <si>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</si>
  <si>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</si>
  <si>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</si>
  <si>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</si>
  <si>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</si>
  <si>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</si>
  <si>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</si>
  <si>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</si>
  <si>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</si>
  <si>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</si>
  <si>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</si>
  <si>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</si>
  <si>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</si>
  <si>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</si>
  <si>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</si>
  <si>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</si>
  <si>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</si>
  <si>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</si>
  <si>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</si>
  <si>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</si>
  <si>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</si>
  <si>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</si>
  <si>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</si>
  <si>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</si>
  <si>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</si>
  <si>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</si>
  <si>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</si>
  <si>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</si>
  <si>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</si>
  <si>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</si>
  <si>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</si>
  <si>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</si>
  <si>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</si>
  <si>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</si>
  <si>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</si>
  <si>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</si>
  <si>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</si>
  <si>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</si>
  <si>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</si>
  <si>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</si>
  <si>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</si>
  <si>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</si>
  <si>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</si>
  <si>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</si>
  <si>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</si>
  <si>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</si>
  <si>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</si>
  <si>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</si>
  <si>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</si>
  <si>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</si>
  <si>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</si>
  <si>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</si>
  <si>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</si>
  <si>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</si>
  <si>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</si>
  <si>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</si>
  <si>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</si>
  <si>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</si>
  <si>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</si>
  <si>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</si>
  <si>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</si>
  <si>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</si>
  <si>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</si>
  <si>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</si>
  <si>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</si>
  <si>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</si>
  <si>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</si>
  <si>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</si>
  <si>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</si>
  <si>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</si>
  <si>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</si>
  <si>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</si>
  <si>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</si>
  <si>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</si>
  <si>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</si>
  <si>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</si>
  <si>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</si>
  <si>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</si>
  <si>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</si>
  <si>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</si>
  <si>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</si>
  <si>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</si>
  <si>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</si>
  <si>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</si>
  <si>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</si>
  <si>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</si>
  <si>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</si>
  <si>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</si>
  <si>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</si>
  <si>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</si>
  <si>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</si>
  <si>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</si>
  <si>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</si>
  <si>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</si>
  <si>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</si>
  <si>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</si>
  <si>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</si>
  <si>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</si>
  <si>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</si>
  <si>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</si>
  <si>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</si>
  <si>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</si>
  <si>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</si>
  <si>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</si>
  <si>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</si>
  <si>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</si>
  <si>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</si>
  <si>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</si>
  <si>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</si>
  <si>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</si>
  <si>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</si>
  <si>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</si>
  <si>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</si>
  <si>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</si>
  <si>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</si>
  <si>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</si>
  <si>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</si>
  <si>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</si>
  <si>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</si>
  <si>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</si>
  <si>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</si>
  <si>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</si>
  <si>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</si>
  <si>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</si>
  <si>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</si>
  <si>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</si>
  <si>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</si>
  <si>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</si>
  <si>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</si>
  <si>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</si>
  <si>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</si>
  <si>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</si>
  <si>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</si>
  <si>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</si>
  <si>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</si>
  <si>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</si>
  <si>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</si>
  <si>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</si>
  <si>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</si>
  <si>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</si>
  <si>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</si>
  <si>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</si>
  <si>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</si>
  <si>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</si>
  <si>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</si>
  <si>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</si>
  <si>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</si>
  <si>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</si>
  <si>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</si>
  <si>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</si>
  <si>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</si>
  <si>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</si>
  <si>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</si>
  <si>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</si>
  <si>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</si>
  <si>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</si>
  <si>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</si>
  <si>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</si>
  <si>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</si>
  <si>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</si>
  <si>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</si>
  <si>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</si>
  <si>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</si>
  <si>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</si>
  <si>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</si>
  <si>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</si>
  <si>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</si>
  <si>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</si>
  <si>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</si>
  <si>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</si>
  <si>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</si>
  <si>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</si>
  <si>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</si>
  <si>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</si>
  <si>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</si>
  <si>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</si>
  <si>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</si>
  <si>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</si>
  <si>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</si>
  <si>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</si>
  <si>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</si>
  <si>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</si>
  <si>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</si>
  <si>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</si>
  <si>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</si>
  <si>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</si>
  <si>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</si>
  <si>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</si>
  <si>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</si>
  <si>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</si>
  <si>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</si>
  <si>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</si>
  <si>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</si>
  <si>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</si>
  <si>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</si>
  <si>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</si>
  <si>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</si>
  <si>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</si>
  <si>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</si>
  <si>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</si>
  <si>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</si>
  <si>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</si>
  <si>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</si>
  <si>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</si>
  <si>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</si>
  <si>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</si>
  <si>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</si>
  <si>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</si>
  <si>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</si>
  <si>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</si>
  <si>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</si>
  <si>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</si>
  <si>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</si>
  <si>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</si>
  <si>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</si>
  <si>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</si>
  <si>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</si>
  <si>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</si>
  <si>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</si>
  <si>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</si>
  <si>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</si>
  <si>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</si>
  <si>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</si>
  <si>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</si>
  <si>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</si>
  <si>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</si>
  <si>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</si>
  <si>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</si>
  <si>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</si>
  <si>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</si>
  <si>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</si>
  <si>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</si>
  <si>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</si>
  <si>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</si>
  <si>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</si>
  <si>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</si>
  <si>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</si>
  <si>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</si>
  <si>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</si>
  <si>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</si>
  <si>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</si>
  <si>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</si>
  <si>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</si>
  <si>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</si>
  <si>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</si>
  <si>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</si>
  <si>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</si>
  <si>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</si>
  <si>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</si>
  <si>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</si>
  <si>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</si>
  <si>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</si>
  <si>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</si>
  <si>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</si>
  <si>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</si>
  <si>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</si>
  <si>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</si>
  <si>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</si>
  <si>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</si>
  <si>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</si>
  <si>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</si>
  <si>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</si>
  <si>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</si>
  <si>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</si>
  <si>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</si>
  <si>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</si>
  <si>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</si>
  <si>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</si>
  <si>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</si>
  <si>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</si>
  <si>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</si>
  <si>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</si>
  <si>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</si>
  <si>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</si>
  <si>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</si>
  <si>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</si>
  <si>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</si>
  <si>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</si>
  <si>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</si>
  <si>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</si>
  <si>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</si>
  <si>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</si>
  <si>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</si>
  <si>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</si>
  <si>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</si>
  <si>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</si>
  <si>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</si>
  <si>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</si>
  <si>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</si>
  <si>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</si>
  <si>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</si>
  <si>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</si>
  <si>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</si>
  <si>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</si>
  <si>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</si>
  <si>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</si>
  <si>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</si>
  <si>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</si>
  <si>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</si>
  <si>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</si>
  <si>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</si>
  <si>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</si>
  <si>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</si>
  <si>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</si>
  <si>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</si>
  <si>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</si>
  <si>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</si>
  <si>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</si>
  <si>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</si>
  <si>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</si>
  <si>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</si>
  <si>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</si>
  <si>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</si>
  <si>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</si>
  <si>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</si>
  <si>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</si>
  <si>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</si>
  <si>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</si>
  <si>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</si>
  <si>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</si>
  <si>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</si>
  <si>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</si>
  <si>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</si>
  <si>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</si>
  <si>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</si>
  <si>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</si>
  <si>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</si>
  <si>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</si>
  <si>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</si>
  <si>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</si>
  <si>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</si>
  <si>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</si>
  <si>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</si>
  <si>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</si>
  <si>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</si>
  <si>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</si>
  <si>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</si>
  <si>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</si>
  <si>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</si>
  <si>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</si>
  <si>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</si>
  <si>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</si>
  <si>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</si>
  <si>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</si>
  <si>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</si>
  <si>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</si>
  <si>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</si>
  <si>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</si>
  <si>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</si>
  <si>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</si>
  <si>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</si>
  <si>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</si>
  <si>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</si>
  <si>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</si>
  <si>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</si>
  <si>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</si>
  <si>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</si>
  <si>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</si>
  <si>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</si>
  <si>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</si>
  <si>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</si>
  <si>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</si>
  <si>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</si>
  <si>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</si>
  <si>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</si>
  <si>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</si>
  <si>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</si>
  <si>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</si>
  <si>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</si>
  <si>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</si>
  <si>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</si>
  <si>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</si>
  <si>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</si>
  <si>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</si>
  <si>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</si>
  <si>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</si>
  <si>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</si>
  <si>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</si>
  <si>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</si>
  <si>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</si>
  <si>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</si>
  <si>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</si>
  <si>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</si>
  <si>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</si>
  <si>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</si>
  <si>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</si>
  <si>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</si>
  <si>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</si>
  <si>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</si>
  <si>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</si>
  <si>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</si>
  <si>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</si>
  <si>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</si>
  <si>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</si>
  <si>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</si>
  <si>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</si>
  <si>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</si>
  <si>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</si>
  <si>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</si>
  <si>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</si>
  <si>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</si>
  <si>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</si>
  <si>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</si>
  <si>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</si>
  <si>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</si>
  <si>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</si>
  <si>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</si>
  <si>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</si>
  <si>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</si>
  <si>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</si>
  <si>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</si>
  <si>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</si>
  <si>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</si>
  <si>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</si>
  <si>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</si>
  <si>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</si>
  <si>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</si>
  <si>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</si>
  <si>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</si>
  <si>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</si>
  <si>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</si>
  <si>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</si>
  <si>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</si>
  <si>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</si>
  <si>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</si>
  <si>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</si>
  <si>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</si>
  <si>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</si>
  <si>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</si>
  <si>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</si>
  <si>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</si>
  <si>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</si>
  <si>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</si>
  <si>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</si>
  <si>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</si>
  <si>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</si>
  <si>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</si>
  <si>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</si>
  <si>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</si>
  <si>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</si>
  <si>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</si>
  <si>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</si>
  <si>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</si>
  <si>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</si>
  <si>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</si>
  <si>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</si>
  <si>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</si>
  <si>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</si>
  <si>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</si>
  <si>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</si>
  <si>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</si>
  <si>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</si>
  <si>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</si>
  <si>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</si>
  <si>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</si>
  <si>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</si>
  <si>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</si>
  <si>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</si>
  <si>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</si>
  <si>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</si>
  <si>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</si>
  <si>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</si>
  <si>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</si>
  <si>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</si>
  <si>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</si>
  <si>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</si>
  <si>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</si>
  <si>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</si>
  <si>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</si>
  <si>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</si>
  <si>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</si>
  <si>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</si>
  <si>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</si>
  <si>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</si>
  <si>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</si>
  <si>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</si>
  <si>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</si>
  <si>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</si>
  <si>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</si>
  <si>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</si>
  <si>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</si>
  <si>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</si>
  <si>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</si>
  <si>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</si>
  <si>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</si>
  <si>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</si>
  <si>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</si>
  <si>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</si>
  <si>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</si>
  <si>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</si>
  <si>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</si>
  <si>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</si>
  <si>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</si>
  <si>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</si>
  <si>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</si>
  <si>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</si>
  <si>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</si>
  <si>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</si>
  <si>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</si>
  <si>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</si>
  <si>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</si>
  <si>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</si>
  <si>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</si>
  <si>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</si>
  <si>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</si>
  <si>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</si>
  <si>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</si>
  <si>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</si>
  <si>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</si>
  <si>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</si>
  <si>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</si>
  <si>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</si>
  <si>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</si>
  <si>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</si>
  <si>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</si>
  <si>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</si>
  <si>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</si>
  <si>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</si>
  <si>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</si>
  <si>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</si>
  <si>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</si>
  <si>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</si>
  <si>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</si>
  <si>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</si>
  <si>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</si>
  <si>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</si>
  <si>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</si>
  <si>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</si>
  <si>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</si>
  <si>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</si>
  <si>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</si>
  <si>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</si>
  <si>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</si>
  <si>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</si>
  <si>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</si>
  <si>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</si>
  <si>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</si>
  <si>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</si>
  <si>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</si>
  <si>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</si>
  <si>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</si>
  <si>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</si>
  <si>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</si>
  <si>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</si>
  <si>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</si>
  <si>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</si>
  <si>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</si>
  <si>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</si>
  <si>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</si>
  <si>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</si>
  <si>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</si>
  <si>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</si>
  <si>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</si>
  <si>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</si>
  <si>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</si>
  <si>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</si>
  <si>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</si>
  <si>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</si>
  <si>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</si>
  <si>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</si>
  <si>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</si>
  <si>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</si>
  <si>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</si>
  <si>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</si>
  <si>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</si>
  <si>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</si>
  <si>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</si>
  <si>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</si>
  <si>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</si>
  <si>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</si>
  <si>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</si>
  <si>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</si>
  <si>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</si>
  <si>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</si>
  <si>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</si>
  <si>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</si>
  <si>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</si>
  <si>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</si>
  <si>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</si>
  <si>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</si>
  <si>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</si>
  <si>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</si>
  <si>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</si>
  <si>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</si>
  <si>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</si>
  <si>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</si>
  <si>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</si>
  <si>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</si>
  <si>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</si>
  <si>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</si>
  <si>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</si>
  <si>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</si>
  <si>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</si>
  <si>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</si>
  <si>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</si>
  <si>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</si>
  <si>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</si>
  <si>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</si>
  <si>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</si>
  <si>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</si>
  <si>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</si>
  <si>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</si>
  <si>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</si>
  <si>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</si>
  <si>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</si>
  <si>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</si>
  <si>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</si>
  <si>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</si>
  <si>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</si>
  <si>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</si>
  <si>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</si>
  <si>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</si>
  <si>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</si>
  <si>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</si>
  <si>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</si>
  <si>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</si>
  <si>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</si>
  <si>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</si>
  <si>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</si>
  <si>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</si>
  <si>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</si>
  <si>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</si>
  <si>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</si>
  <si>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</si>
  <si>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</si>
  <si>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</si>
  <si>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</si>
  <si>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</si>
  <si>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</si>
  <si>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</si>
  <si>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</si>
  <si>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</si>
  <si>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</si>
  <si>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</si>
  <si>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</si>
  <si>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</si>
  <si>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</si>
  <si>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</si>
  <si>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</si>
  <si>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</si>
  <si>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</si>
  <si>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</si>
  <si>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</si>
  <si>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</si>
  <si>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</si>
  <si>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</si>
  <si>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</si>
  <si>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</si>
  <si>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</si>
  <si>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</si>
  <si>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</si>
  <si>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</si>
  <si>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</si>
  <si>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</si>
  <si>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</si>
  <si>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</si>
  <si>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</si>
  <si>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</si>
  <si>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</si>
  <si>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</si>
  <si>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</si>
  <si>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</si>
  <si>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</si>
  <si>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</si>
  <si>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</si>
  <si>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</si>
  <si>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</si>
  <si>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</si>
  <si>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</si>
  <si>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</si>
  <si>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</si>
  <si>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</si>
  <si>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</si>
  <si>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</si>
  <si>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</si>
  <si>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</si>
  <si>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</si>
  <si>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</si>
  <si>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</si>
  <si>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</si>
  <si>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</si>
  <si>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</si>
  <si>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</si>
  <si>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</si>
  <si>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</si>
  <si>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</si>
  <si>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</si>
  <si>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</si>
  <si>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</si>
  <si>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</si>
  <si>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</si>
  <si>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</si>
  <si>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</si>
  <si>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</si>
  <si>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</si>
  <si>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</si>
  <si>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60 min </t>
  </si>
  <si>
    <t>PCM-20251208-00000643</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</si>
  <si>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</si>
  <si>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</si>
  <si>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</si>
  <si>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</si>
  <si>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</si>
  <si>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</si>
  <si>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</si>
  <si>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</si>
  <si>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</si>
  <si>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</si>
  <si>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</si>
  <si>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</si>
  <si>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</si>
  <si>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</si>
  <si>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</si>
  <si>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</si>
  <si>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</si>
  <si>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</si>
  <si>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</si>
  <si>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10 mins</t>
  </si>
  <si>
    <t>Major issue in the SCECO meter ,The sceco wall containing all the meters which serving the building has been collapsed</t>
  </si>
  <si>
    <t xml:space="preserve"> the flood cut the road ,team faced access issue</t>
  </si>
  <si>
    <t>PCM-20251208-00000680</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</si>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</sst>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8" totalsRowShown="0" headerRowDxfId="96" dataDxfId="95" headerRowBorderDxfId="93" tableBorderDxfId="94" totalsRowBorderDxfId="92">
  <autoFilter ref="A1:L1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5" totalsRowShown="0" headerRowDxfId="79" dataDxfId="78" headerRowBorderDxfId="76" tableBorderDxfId="77" totalsRowBorderDxfId="75">
  <autoFilter ref="A1:L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2" totalsRowShown="0" headerRowDxfId="46" dataDxfId="45" headerRowBorderDxfId="43" tableBorderDxfId="44" totalsRowBorderDxfId="42">
  <autoFilter ref="A1:L1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3" totalsRowShown="0" headerRowDxfId="13" tableBorderDxfId="12">
  <autoFilter ref="A1:L39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336.3562325231469</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7.4102546292124316E-2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1</v>
      </c>
      <c r="D4" s="56" t="s">
        <v>21621</v>
      </c>
      <c r="E4" s="123" t="s">
        <v>39106</v>
      </c>
      <c r="F4" s="122">
        <v>45999.271354166667</v>
      </c>
      <c r="G4" s="121">
        <f ca="1">IFERROR(NOW()-F4,"-")</f>
        <v>3.3303935182630084E-2</v>
      </c>
      <c r="H4" s="122">
        <v>45999.266504629632</v>
      </c>
      <c r="I4" s="124" t="str">
        <f>IFERROR(VLOOKUP(D4,DB!A:F,6,0),"")</f>
        <v>Generator-SG</v>
      </c>
      <c r="J4" s="124" t="str">
        <f>IFERROR(VLOOKUP(D4,DB!A:G,7,0),"")</f>
        <v>Vandalized</v>
      </c>
      <c r="K4" s="120" t="s">
        <v>39111</v>
      </c>
      <c r="L4" s="119" t="str">
        <f>IFERROR(VLOOKUP(D4,DB!A:I,9,0),"")</f>
        <v>Latis</v>
      </c>
    </row>
    <row r="5" spans="1:15" ht="15" customHeight="1">
      <c r="A5" s="125"/>
      <c r="B5" s="124" t="str">
        <f>IFERROR(VLOOKUP(D5,DB!A:K,11,0),"")</f>
        <v/>
      </c>
      <c r="C5" s="124"/>
      <c r="D5" s="56"/>
      <c r="E5" s="123"/>
      <c r="F5" s="122"/>
      <c r="G5" s="121">
        <f ca="1">IFERROR(NOW()-F5,"-")</f>
        <v>45999.30465810185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45999.30465810185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45999.304658449073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45999.304658449073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45999.304658449073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45999.304658449073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45999.304658449073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45999.304658449073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45999.304658449073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45999.304658449073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45999.304658449073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45999.304658449073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45999.304658449073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45999.304658449073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45999.304658449073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45999.304658449073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45999.304658449073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45999.304658449073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45999.304658449073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45999.304658449073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45999.304658449073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45999.304658449073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45999.304658449073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45999.304658449073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45999.304658449073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45999.304658449073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45999.304658449073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45999.304658449073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45999.304658449073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45999.304658449073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45999.304658449073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45999.304658449073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45999.304658449073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45999.304658449073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45999.304658449073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45999.304658449073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45999.304658449073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45999.304658449073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45999.304658449073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45999.304658449073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45999.304658449073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45999.304658449073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45999.304658449073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45999.304658449073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45999.304658449073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45999.304658449073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45999.304658449073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45999.304658449073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45999.304658449073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45999.304658449073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45999.304658449073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45999.304658449073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45999.304658449073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45999.304658449073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45999.304658449073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45999.304658449073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45999.304658449073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45999.304658449073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45999.304658449073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45999.304658449073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45999.304658449073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45999.304658449073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45999.304658449073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45999.304658449073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45999.304658449073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45999.304658449073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45999.304658449073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45999.304658449073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45999.304658449073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45999.304658449073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45999.304658449073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45999.304658449073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45999.304658449073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45999.304658449073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45999.304658449073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45999.304658449073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45999.304658449073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45999.304658449073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45999.304658449073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45999.304658449073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45999.304658449073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45999.304658449073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45999.304658449073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45999.304658449073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45999.304658449073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45999.304658449073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45999.304658449073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45999.304658449073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45999.304658449073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45999.304658449073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45999.304658449073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45999.304658449073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45999.304658449073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45999.304658449073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45999.304658449073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45999.304658449073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45999.304658449073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45999.304658449073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45999.304658449073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45999.304658449073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45999.304658449073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45999.304658449073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45999.304658449073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45999.304658449073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45999.304658449073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45999.304658449073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45999.304658449073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45999.304658449073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45999.304658449073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45999.304658449073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45999.304658449073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45999.304658449073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45999.304658449073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45999.304658449073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45999.304658449073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45999.304658449073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45999.304658449073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45999.304658449073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45999.304658449073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45999.304658449073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45999.304658449073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45999.304658449073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45999.304658449073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45999.304658449073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45999.304658449073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45999.304658449073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45999.304658449073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45999.304658449073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45999.304658449073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45999.304658449073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45999.304658449073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45999.304658449073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45999.304658449073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45999.304658449073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45999.304658449073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45999.304658449073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45999.304658449073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45999.304658449073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45999.304658449073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45999.304658449073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45999.304658449073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45999.304658449073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45999.304658449073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45999.304658449073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45999.304658449073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45999.304658449073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45999.304658449073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45999.304658449073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45999.304658449073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45999.304658449073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45999.304658449073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45999.304658449073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45999.304658449073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45999.304658449073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45999.304658449073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45999.304658449073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45999.304658449073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45999.304658449073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45999.304658449073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45999.304658449073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45999.304658449073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45999.304658449073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45999.304658449073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45999.304658449073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45999.304658449073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45999.304658449073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45999.304658449073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45999.304658449073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45999.304658449073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45999.304658449073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45999.304658449073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45999.304658449073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45999.304658449073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45999.304658449073</v>
      </c>
      <c r="H178" s="122"/>
      <c r="I178" s="124" t="str">
        <f>IFERROR(VLOOKUP(D178,DB!A:F,6,0),"")</f>
        <v/>
      </c>
      <c r="J178" s="124" t="str">
        <f>IFERROR(VLOOKUP(D178,DB!A:G,7,0),"")</f>
        <v/>
      </c>
      <c r="K178" s="120"/>
      <c r="L178" s="119" t="str">
        <f>IFERROR(VLOOKUP(D178,DB!A:I,9,0),"")</f>
        <v/>
      </c>
    </row>
  </sheetData>
  <customSheetViews>
    <customSheetView guid="{F6042A99-DD27-4453-835D-0834D95730CC}" filter="1" showAutoFilter="1">
      <pageMargins left="0" right="0" top="0" bottom="0" header="0" footer="0"/>
      <autoFilter ref="B1:M1" xr:uid="{61685730-31EB-4606-856A-CADADE8B797E}"/>
    </customSheetView>
  </customSheetViews>
  <dataValidations count="2">
    <dataValidation allowBlank="1" showInputMessage="1" showErrorMessage="1" sqref="E1" xr:uid="{5DBA255D-CDD9-49FB-AD3C-AF70AB4EE696}"/>
    <dataValidation type="list" allowBlank="1" showInputMessage="1" showErrorMessage="1" sqref="E2:E1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5"/>
  <sheetViews>
    <sheetView topLeftCell="I128" workbookViewId="0">
      <selection activeCell="A6" sqref="A6:K13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174.30482048611157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14.917239467591571</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1.9492761574074393</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t="shared" ref="G6:G66" ca="1" si="1">IFERROR(NOW()-F6,"-")</f>
        <v>45999.30465810185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t="shared" ca="1" si="1"/>
        <v>45999.30465810185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45999.30465810185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45999.30465810185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45999.30465810185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45999.30465810185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45999.30465810185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45999.30465810185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45999.30465810185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45999.30465810185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45999.30465810185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45999.30465810185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45999.30465810185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45999.30465810185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45999.30465810185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45999.30465810185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45999.30465810185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45999.30465810185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45999.30465810185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45999.30465810185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45999.30465810185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45999.30465810185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45999.30465810185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45999.30465810185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45999.30465810185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45999.30465810185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45999.30465810185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45999.30465810185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45999.30465810185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45999.30465810185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45999.30465810185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45999.30465810185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45999.30465810185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45999.30465810185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45999.30465810185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45999.30465810185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45999.30465810185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45999.30465810185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45999.30465810185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45999.30465810185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45999.30465810185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45999.30465810185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45999.30465810185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45999.30465810185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45999.30465810185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45999.30465810185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45999.30465810185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45999.30465810185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45999.30465810185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45999.30465810185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45999.30465810185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45999.30465810185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45999.30465810185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45999.30465810185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45999.30465810185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45999.30465810185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45999.30465810185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45999.30465810185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45999.30465810185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45999.30465810185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45999.30465810185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ref="G67:G130" ca="1" si="2">IFERROR(NOW()-F67,"-")</f>
        <v>45999.30465810185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ca="1" si="2"/>
        <v>45999.30465810185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45999.30465810185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45999.30465810185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45999.30465810185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45999.30465810185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45999.30465810185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45999.30465810185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45999.30465810185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45999.30465810185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45999.30465810185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45999.30465810185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45999.30465810185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45999.30465810185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45999.30465810185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45999.30465810185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45999.30465810185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45999.30465810185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45999.30465810185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45999.30465810185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45999.30465810185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45999.30465810185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45999.30465810185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45999.30465810185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45999.30465810185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45999.30465810185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45999.30465810185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45999.30465810185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45999.30465810185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45999.30465810185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45999.30465810185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45999.30465810185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45999.30465810185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45999.30465810185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45999.30465810185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45999.30465810185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45999.30465810185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45999.30465810185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45999.30465810185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45999.30465810185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45999.30465810185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45999.30465810185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45999.30465810185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45999.30465810185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45999.30465810185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45999.30465810185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45999.30465810185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45999.30465810185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45999.30465810185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45999.30465810185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45999.30465810185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45999.30465810185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45999.30465810185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45999.30465810185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45999.30465810185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45999.30465810185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45999.30465810185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45999.30465810185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45999.30465810185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45999.30465810185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45999.30465810185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45999.30465810185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45999.30465810185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45999.30465810185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ref="G131:G137" ca="1" si="3">IFERROR(NOW()-F131,"-")</f>
        <v>45999.30465810185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ca="1" si="3"/>
        <v>45999.30465810185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45999.30465810185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45999.30465810185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45999.30465810185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45999.30465810185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45999.30465810185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45999.30465810185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45999.30465810185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45999.30465810185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45999.30465810185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45999.30465810185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45999.30465810185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45999.30465810185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45999.30465810185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45999.30465810185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45999.30465810185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45999.30465810185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45999.30465810185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45999.30465810185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45999.30465810185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45999.30465810185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45999.30465810185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45999.30465810185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45999.30465810185</v>
      </c>
      <c r="H155" s="97"/>
      <c r="I155" s="18" t="str">
        <f>IFERROR(VLOOKUP(D155,DB!A:F,6,0),"")</f>
        <v/>
      </c>
      <c r="J155" s="18" t="str">
        <f>IFERROR(VLOOKUP(D155,DB!A:G,7,0),"")</f>
        <v/>
      </c>
      <c r="K155" s="19"/>
      <c r="L155" s="18" t="str">
        <f>IFERROR(VLOOKUP(D155,DB!A:I,9,0),"")</f>
        <v/>
      </c>
    </row>
    <row r="156" spans="1:12" ht="31.5" customHeight="1">
      <c r="A156" s="146"/>
      <c r="B156" s="147" t="str">
        <f>IFERROR(VLOOKUP(D156,DB!A:K,11,0),"")</f>
        <v/>
      </c>
      <c r="C156" s="147"/>
      <c r="D156" s="147"/>
      <c r="E156" s="147"/>
      <c r="F156" s="148"/>
      <c r="G156" s="149">
        <f ca="1">IFERROR(NOW()-F156,"-")</f>
        <v>45999.30465810185</v>
      </c>
      <c r="H156" s="148"/>
      <c r="I156" s="147" t="str">
        <f>IFERROR(VLOOKUP(D156,DB!A:F,6,0),"")</f>
        <v/>
      </c>
      <c r="J156" s="147" t="str">
        <f>IFERROR(VLOOKUP(D156,DB!A:G,7,0),"")</f>
        <v/>
      </c>
      <c r="K156" s="150"/>
      <c r="L156" s="147" t="str">
        <f>IFERROR(VLOOKUP(D156,DB!A:I,9,0),"")</f>
        <v/>
      </c>
    </row>
    <row r="157" spans="1:12" ht="31.5" customHeight="1">
      <c r="A157" s="96"/>
      <c r="B157" s="18" t="str">
        <f>IFERROR(VLOOKUP(D157,DB!A:K,11,0),"")</f>
        <v/>
      </c>
      <c r="C157" s="18"/>
      <c r="D157" s="18"/>
      <c r="E157" s="18"/>
      <c r="F157" s="97"/>
      <c r="G157" s="98">
        <f ca="1">IFERROR(NOW()-F157,"-")</f>
        <v>45999.30465810185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45999.30465810185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45999.30465810185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45999.30465810185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45999.30465810185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45999.30465810185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45999.30465810185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45999.30465810185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45999.30465810185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45999.30465810185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45999.30465810185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45999.30465810185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45999.30465810185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45999.30465810185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45999.30465810185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45999.30465810185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45999.30465810185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45999.30465810185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45999.30465810185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45999.30465810185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45999.30465810185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45999.30465810185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45999.30465810185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45999.30465810185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45999.30465810185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45999.30465810185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45999.30465810185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45999.30465810185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45999.30465810185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45999.30465810185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45999.30465810185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45999.30465810185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45999.30465810185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45999.30465810185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45999.30465810185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45999.30465810185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45999.30465810185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45999.30465810185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45999.30465810185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45999.30465810185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45999.30465810185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45999.30465810185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45999.30465810185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45999.30465810185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45999.30465810185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45999.30465810185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45999.30465810185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45999.30465810185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45999.30465810185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45999.30465810185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45999.30465810185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45999.30465810185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45999.30465810185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45999.30465810185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45999.30465810185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45999.30465810185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45999.30465810185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45999.30465810185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45999.30465810185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45999.30465810185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45999.30465810185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45999.30465810185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45999.30465810185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45999.30465810185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45999.30465810185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45999.30465810185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45999.30465810185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45999.30465810185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45999.30465810185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45999.30465810185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45999.30465810185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45999.30465810185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45999.30465810185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45999.30465810185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45999.30465810185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45999.30465810185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45999.30465810185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45999.30465810185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45999.30465810185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45999.30465810185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45999.30465810185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45999.30465810185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45999.30465810185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45999.30465810185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45999.30465810185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45999.30465810185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45999.30465810185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45999.30465810185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45999.30465810185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45999.30465810185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45999.30465810185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45999.30465810185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45999.30465810185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45999.30465810185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45999.30465810185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45999.30465810185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45999.30465810185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45999.30465810185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45999.30465810185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45999.30465810185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45999.30465810185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45999.30465810185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45999.30465810185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45999.30465810185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45999.30465810185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45999.30465810185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45999.30465810185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45999.30465810185</v>
      </c>
      <c r="H264" s="97"/>
      <c r="I264" s="18" t="str">
        <f>IFERROR(VLOOKUP(D264,DB!A:F,6,0),"")</f>
        <v/>
      </c>
      <c r="J264" s="18" t="str">
        <f>IFERROR(VLOOKUP(D264,DB!A:G,7,0),"")</f>
        <v/>
      </c>
      <c r="K264" s="19"/>
      <c r="L264" s="18" t="str">
        <f>IFERROR(VLOOKUP(D264,DB!A:I,9,0),"")</f>
        <v/>
      </c>
    </row>
    <row r="265" spans="1:12" ht="31.5" customHeight="1">
      <c r="A265" s="146"/>
      <c r="B265" s="147" t="str">
        <f>IFERROR(VLOOKUP(D265,DB!A:K,11,0),"")</f>
        <v/>
      </c>
      <c r="C265" s="147"/>
      <c r="D265" s="147"/>
      <c r="E265" s="147"/>
      <c r="F265" s="148"/>
      <c r="G265" s="149">
        <f ca="1">IFERROR(NOW()-F265,"-")</f>
        <v>45999.30465810185</v>
      </c>
      <c r="H265" s="148"/>
      <c r="I265" s="147" t="str">
        <f>IFERROR(VLOOKUP(D265,DB!A:F,6,0),"")</f>
        <v/>
      </c>
      <c r="J265" s="147" t="str">
        <f>IFERROR(VLOOKUP(D265,DB!A:G,7,0),"")</f>
        <v/>
      </c>
      <c r="K265" s="150"/>
      <c r="L265" s="147" t="str">
        <f>IFERROR(VLOOKUP(D265,DB!A:I,9,0),"")</f>
        <v/>
      </c>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45999.304658449073</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45999.304658449073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45999.304658449073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45999.304658449073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45999.304658449073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45999.304658449073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45999.304658449073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45999.304658449073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45999.304658449073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45999.304658449073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45999.304658449073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45999.304658449073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45999.304658449073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45999.304658449073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45999.304658449073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45999.304658449073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45999.304658449073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45999.304658449073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45999.304658449073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45999.304658449073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45999.304658449073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45999.304658449073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45999.304658449073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45999.304658449073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45999.304658449073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45999.304658449073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45999.304658449073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45999.304658449073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45999.304658449073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45999.304658449073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45999.304658449073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45999.304658449073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45999.304658449073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45999.304658449073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45999.304658449073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45999.304658449073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45999.304658449073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45999.304658449073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45999.304658449073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45999.304658449073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45999.304658449073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45999.304658449073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45999.304658449073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45999.304658449073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45999.304658449073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45999.304658449073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45999.304658449073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45999.304658449073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45999.304658449073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45999.304658449073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45999.304658449073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45999.304658449073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45999.304658449073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45999.304658449073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45999.304658449073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45999.304658449073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45999.304658449073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45999.304658449073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45999.304658449073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45999.304658449073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45999.304658449073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45999.304658449073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45999.304658449073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45999.304658449073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45999.304658449073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45999.304658449073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45999.304658449073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45999.304658449073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45999.304658449073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45999.304658449073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45999.304658449073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45999.304658449073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45999.304658449073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45999.304658449073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45999.304658449073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45999.304658449073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45999.304658449073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45999.304658449073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45999.304658449073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45999.304658449073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45999.304658449073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45999.304658449073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45999.304658449073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45999.304658449073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45999.304658449073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45999.304658449073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45999.304658449073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45999.304658449073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45999.304658449073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45999.304658449073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45999.304658449073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45999.304658449073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45999.304658449073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45999.304658449073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45999.304658449073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45999.304658449073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45999.304658449073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45999.304658449073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45999.304658449073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45999.304658449073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45999.304658449073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45999.304658449073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45999.304658449073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45999.304658449073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45999.304658449073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45999.304658449073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45999.304658449073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45999.304658449073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45999.304658449073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45999.304658449073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45999.304658449073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45999.304658449073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45999.304658449073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45999.304658449073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45999.304658449073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45999.304658449073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45999.304658449073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45999.304658449073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45999.304658449073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45999.304658449073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45999.304658449073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45999.304658449073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45999.304658449073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45999.304658449073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45999.304658449073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45999.304658449073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45999.304658449073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45999.304658449073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45999.304658449073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45999.304658449073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45999.304658449073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45999.304658449073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45999.304658449073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45999.304658449073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45999.304658449073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45999.304658449073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45999.304658449073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45999.304658449073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45999.304658449073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45999.304658449073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45999.304658449073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45999.304658449073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45999.304658449073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45999.304658449073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45999.304658449073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45999.304658449073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45999.304658449073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45999.304658449073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45999.304658449073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45999.304658449073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45999.304658449073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45999.304658449073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45999.304658449073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45999.304658449073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45999.304658449073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45999.304658449073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45999.304658449073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45999.304658449073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45999.304658449073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45999.304658449073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45999.304658449073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45999.304658449073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45999.304658449073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45999.304658449073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45999.304658449073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45999.304658449073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45999.304658449073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45999.304658449073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45999.304658449073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45999.304658449073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45999.304658449073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45999.304658449073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45999.304658449073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45999.304658449073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45999.304658449073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45999.304658449073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45999.304658449073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45999.304658449073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45999.304658449073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45999.304658449073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45999.304658449073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45999.304658449073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45999.304658449073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45999.304658449073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45999.304658449073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45999.304658449073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45999.304658449073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45999.304658449073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45999.304658449073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45999.304658449073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45999.304658449073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45999.304658449073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45999.304658449073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45999.304658449073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45999.304658449073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45999.304658449073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45999.304658449073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45999.304658449073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45999.304658449073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45999.304658449073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45999.304658449073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45999.304658449073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45999.304658449073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45999.304658449073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45999.304658449073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45999.304658449073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45999.304658449073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45999.304658449073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45999.304658449073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45999.304658449073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45999.304658449073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45999.304658449073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45999.304658449073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45999.304658449073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45999.304658449073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45999.304658449073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45999.304658449073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45999.304658449073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45999.304658449073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45999.304658449073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45999.304658449073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45999.304658449073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45999.304658449073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45999.304658449073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45999.304658449073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45999.304658449073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45999.304658449073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45999.304658449073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45999.304658449073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45999.304658449073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45999.304658449073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45999.304658449073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45999.304658449073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45999.304658449073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45999.304658449073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45999.304658449073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45999.304658449073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45999.304658449073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45999.304658449073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45999.304658449073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45999.304658449073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45999.304658449073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45999.304658449073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45999.304658449073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45999.304658449073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45999.304658449073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45999.304658449073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45999.304658449073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45999.304658449073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45999.304658449073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45999.304658449073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45999.304658449073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45999.304658449073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45999.304658449073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45999.304658449073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45999.304658449073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45999.304658449073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45999.304658449073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45999.304658449073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45999.304658449073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45999.304658449073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45999.304658449073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45999.304658449073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45999.304658449073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45999.304658449073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45999.304658449073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45999.304658449073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45999.304658449073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45999.304658449073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45999.304658449073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45999.304658449073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45999.304658449073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45999.304658449073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45999.304658449073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45999.304658449073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45999.304658449073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45999.304658449073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45999.304658449073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45999.304658449073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45999.304658449073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45999.304658449073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45999.304658449073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45999.304658449073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45999.304658449073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45999.304658449073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45999.304658449073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45999.304658449073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45999.304658449073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45999.304658449073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45999.304658449073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45999.304658449073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45999.304658449073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45999.304658449073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45999.304658449073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45999.304658449073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45999.304658449073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45999.304658449073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45999.304658449073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45999.304658449073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45999.304658449073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45999.304658449073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45999.304658449073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45999.304658449073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45999.304658449073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45999.304658449073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45999.304658449073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45999.304658449073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45999.304658449073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45999.304658449073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45999.304658449073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45999.304658449073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45999.304658449073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45999.304658449073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45999.304658449073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45999.304658449073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45999.304658449073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45999.304658449073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45999.304658449073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45999.304658449073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45999.304658449073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45999.304658449073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45999.304658449073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45999.304658449073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45999.304658449073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45999.304658449073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45999.304658449073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45999.304658449073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45999.304658449073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45999.304658449073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45999.304658449073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45999.304658449073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45999.304658449073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45999.304658449073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45999.304658449073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45999.304658449073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45999.304658449073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45999.304658449073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45999.304658449073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45999.304658449073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45999.304658449073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45999.304658449073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45999.304658449073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45999.304658449073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45999.304658449073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45999.304658449073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45999.304658449073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45999.304658449073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45999.304658449073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45999.304658449073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45999.304658449073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45999.304658449073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45999.304658449073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45999.304658449073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45999.304658449073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45999.304658449073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45999.304658449073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45999.304658449073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45999.304658449073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45999.304658449073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45999.304658449073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45999.304658449073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45999.304658449073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45999.304658449073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45999.304658449073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45999.304658449073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45999.304658449073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45999.304658449073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45999.304658449073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45999.304658449073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45999.304658449073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45999.304658449073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45999.304658449073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45999.304658449073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45999.304658449073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45999.304658449073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45999.304658449073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45999.304658449073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45999.304658449073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45999.304658449073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45999.304658449073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45999.304658449073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45999.304658449073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45999.304658449073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45999.304658449073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45999.304658449073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45999.304658449073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45999.304658449073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45999.304658449073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45999.304658449073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45999.304658449073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45999.304658449073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45999.304658449073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45999.304658449073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45999.304658449073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45999.304658449073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45999.304658449073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45999.304658449073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45999.304658449073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45999.304658449073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45999.304658449073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45999.304658449073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45999.304658449073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45999.304658449073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45999.304658449073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45999.304658449073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45999.304658449073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45999.304658449073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45999.304658449073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45999.304658449073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45999.304658449073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45999.304658449073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45999.304658449073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45999.304658449073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45999.304658449073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45999.304658449073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45999.304658449073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45999.304658449073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45999.304658449073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45999.304658449073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45999.304658449073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45999.304658449073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45999.304658449073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45999.304658449073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45999.304658449073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45999.304658449073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45999.304658449073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45999.304658449073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45999.304658449073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45999.304658449073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45999.304658449073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45999.304658449073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45999.304658449073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45999.304658449073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45999.304658449073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45999.304658449073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45999.304658449073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45999.304658449073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45999.304658449073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45999.304658449073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45999.304658449073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45999.304658449073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45999.304658449073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45999.304658449073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45999.304658449073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45999.304658449073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45999.304658449073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45999.304658449073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45999.304658449073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45999.304658449073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45999.304658449073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45999.304658449073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45999.304658449073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45999.304658449073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45999.304658449073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45999.304658449073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45999.304658449073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45999.304658449073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45999.304658449073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45999.304658449073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45999.304658449073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45999.304658449073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45999.304658449073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45999.304658449073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45999.304658449073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45999.304658449073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45999.304658449073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45999.304658449073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45999.304658449073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45999.304658449073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45999.304658449073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45999.304658449073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45999.304658449073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45999.304658449073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45999.304658449073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45999.304658449073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45999.304658449073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45999.304658449073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45999.304658449073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45999.304658449073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45999.304658449073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45999.304658449073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45999.304658449073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45999.304658449073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45999.304658449073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45999.304658449073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45999.304658449073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45999.304658449073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45999.304658449073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45999.304658449073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45999.304658449073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45999.304658449073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45999.304658449073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45999.304658449073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45999.304658449073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45999.304658449073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45999.304658449073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45999.304658449073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45999.304658449073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45999.304658449073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45999.304658449073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45999.304658449073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45999.304658449073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45999.304658449073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45999.304658449073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45999.304658449073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45999.304658449073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45999.304658449073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45999.304658449073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45999.304658449073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45999.304658449073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45999.304658449073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45999.304658449073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45999.304658449073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45999.304658449073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45999.304658449073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45999.304658449073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45999.304658449073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45999.304658449073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45999.304658449073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45999.304658449073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45999.304658449073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45999.304658449073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45999.304658449073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45999.304658449073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45999.304658449073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45999.304658449073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45999.304658449073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45999.304658449073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45999.304658449073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45999.304658449073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45999.304658449073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45999.304658449073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45999.304658449073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45999.304658449073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45999.304658449073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45999.304658449073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45999.304658449073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45999.304658449073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45999.304658449073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45999.304658449073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45999.304658449073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45999.304658449073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45999.304658449073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45999.304658449073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45999.304658449073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45999.304658449073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45999.304658449073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45999.304658449073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45999.304658449073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45999.304658449073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45999.304658449073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45999.304658449073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45999.304658449073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45999.304658449073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45999.304658449073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45999.304658449073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45999.304658449073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45999.304658449073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45999.304658449073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45999.304658449073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45999.304658449073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45999.304658449073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45999.304658449073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45999.304658449073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45999.304658449073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45999.304658449073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45999.304658449073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45999.304658449073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45999.304658449073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45999.304658449073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45999.304658449073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45999.304658449073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45999.304658449073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45999.304658449073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45999.304658449073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45999.304658449073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45999.304658449073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45999.304658449073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45999.304658449073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45999.304658449073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45999.304658449073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45999.304658449073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45999.304658449073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45999.304658449073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45999.304658449073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45999.304658449073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45999.304658449073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45999.304658449073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45999.304658449073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45999.304658449073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45999.304658449073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45999.304658449073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45999.304658449073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45999.304658449073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45999.304658449073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45999.304658449073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45999.304658449073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45999.304658449073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45999.304658449073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45999.304658449073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45999.304658449073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45999.304658449073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45999.304658449073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45999.304658449073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45999.304658449073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45999.304658449073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45999.304658449073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45999.304658449073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45999.304658449073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45999.304658449073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45999.304658449073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45999.304658449073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45999.304658449073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45999.304658449073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45999.304658449073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45999.304658449073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45999.304658449073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45999.304658449073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45999.304658449073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45999.304658449073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45999.304658449073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45999.304658449073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45999.304658449073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45999.304658449073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45999.304658449073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45999.304658449073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45999.304658449073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45999.304658449073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45999.304658449073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45999.304658449073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45999.304658449073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45999.304658449073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45999.304658449073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45999.304658449073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45999.304658449073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45999.304658449073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45999.304658449073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45999.304658449073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45999.304658449073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45999.304658449073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45999.304658449073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45999.304658449073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45999.304658449073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45999.304658449073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45999.304658449073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45999.304658449073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45999.304658449073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45999.304658449073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45999.304658449073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45999.304658449073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45999.304658449073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45999.304658449073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45999.304658449073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45999.304658449073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45999.304658449073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45999.304658449073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45999.304658449073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45999.304658449073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45999.304658449073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45999.304658449073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45999.304658449073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45999.304658449073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45999.304658449073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45999.304658449073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45999.304658449073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45999.304658449073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45999.304658449073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45999.304658449073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45999.304658449073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45999.304658449073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45999.304658449073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45999.304658449073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45999.304658449073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45999.304658449073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45999.304658449073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45999.304658449073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45999.304658449073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45999.304658449073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45999.304658449073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45999.304658449073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45999.304658449073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45999.304658449073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45999.304658449073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45999.304658449073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45999.304658449073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45999.304658449073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45999.304658449073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45999.304658449073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45999.304658449073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45999.304658449073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45999.304658449073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45999.304658449073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45999.304658449073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45999.304658449073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45999.304658449073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45999.304658449073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45999.304658449073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45999.304658449073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45999.304658449073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45999.304658449073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45999.304658449073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45999.304658449073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45999.304658449073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45999.304658449073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45999.304658449073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45999.304658449073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45999.304658449073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45999.304658449073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45999.304658449073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45999.304658449073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45999.304658449073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45999.304658449073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45999.304658449073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45999.304658449073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45999.304658449073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45999.304658449073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45999.304658449073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45999.304658449073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45999.304658449073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45999.304658449073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45999.304658449073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45999.304658449073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45999.304658449073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45999.304658449073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45999.304658449073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45999.304658449073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45999.304658449073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45999.304658449073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45999.304658449073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45999.304658449073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45999.304658449073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45999.304658449073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45999.304658449073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45999.304658449073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45999.304658449073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45999.304658449073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45999.304658449073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45999.304658449073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45999.304658449073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45999.304658449073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45999.304658449073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45999.304658449073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45999.304658449073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45999.304658449073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45999.304658449073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45999.304658449073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45999.304658449073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45999.304658449073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45999.304658449073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45999.304658449073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45999.304658449073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45999.304658449073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45999.304658449073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45999.304658449073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45999.304658449073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45999.304658449073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45999.304658449073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45999.304658449073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45999.304658449073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45999.304658449073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45999.304658449073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45999.304658449073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45999.304658449073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45999.304658449073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45999.304658449073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45999.304658449073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45999.304658449073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45999.304658449073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45999.304658449073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45999.304658449073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45999.304658449073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45999.304658449073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45999.304658449073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45999.304658449073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45999.304658449073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45999.304658449073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45999.304658449073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45999.304658449073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45999.304658449073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45999.304658449073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45999.304658449073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45999.304658449073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45999.304658449073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45999.304658449073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45999.304658449073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45999.304658449073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45999.304658449073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45999.304658449073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45999.304658449073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45999.304658449073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45999.304658449073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45999.304658449073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45999.304658449073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45999.304658449073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45999.304658449073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45999.304658449073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45999.304658449073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45999.304658449073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45999.304658449073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45999.304658449073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45999.304658449073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45999.304658449073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45999.304658449073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45999.304658449073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45999.304658449073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45999.304658449073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45999.304658449073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45999.304658449073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45999.304658449073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45999.304658449073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45999.304658449073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45999.304658449073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45999.304658449073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45999.304658449073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45999.304658449073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45999.304658449073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45999.304658449073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45999.304658449073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45999.304658449073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45999.304658449073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45999.304658449073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45999.304658449073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45999.304658449073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45999.304658449073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45999.304658449073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45999.304658449073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45999.304658449073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45999.304658449073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45999.304658449073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45999.304658449073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45999.304658449073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45999.304658449073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45999.304658449073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45999.304658449073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45999.304658449073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45999.304658449073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45999.304658449073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45999.304658449073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45999.304658449073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45999.304658449073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45999.304658449073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45999.304658449073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45999.304658449073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45999.304658449073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45999.304658449073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45999.304658449073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45999.304658449073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45999.304658449073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45999.304658449073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45999.304658449073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45999.304658449073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45999.304658449073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45999.304658449073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45999.304658449073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45999.304658449073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45999.304658449073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45999.304658449073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45999.304658449073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45999.304658449073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45999.304658449073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45999.304658449073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45999.304658449073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45999.304658449073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45999.304658449073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45999.304658449073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45999.304658449073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45999.304658449073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45999.304658449073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45999.304658449073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45999.304658449073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45999.304658449073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45999.304658449073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45999.304658449073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45999.304658449073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45999.304658449073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45999.304658449073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45999.304658449073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45999.304658449073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45999.304658449073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45999.304658449073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45999.304658449073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45999.304658449073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45999.304658449073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45999.304658449073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45999.304658449073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45999.304658449073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45999.304658449073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45999.304658449073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45999.304658449073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45999.304658449073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45999.304658449073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45999.304658449073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45999.304658449073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45999.304658449073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45999.304658449073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45999.304658449073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45999.304658449073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45999.304658449073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45999.304658449073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45999.304658449073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45999.304658449073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45999.304658449073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45999.304658449073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45999.304658449073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45999.304658449073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45999.304658449073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45999.304658449073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45999.304658449073</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295.82394085647684</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39113</v>
      </c>
      <c r="F3" s="91">
        <v>45997.533333333333</v>
      </c>
      <c r="G3" s="92">
        <f t="shared" ref="G3:G32" ca="1" si="0">IFERROR(NOW()-F3,"")</f>
        <v>1.7713251157401828</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0.51051493055274477</v>
      </c>
      <c r="H4" s="91">
        <v>45998.664027777777</v>
      </c>
      <c r="I4" s="107" t="str">
        <f>IFERROR(VLOOKUP(D4,DB!A:F,6,0),"")</f>
        <v>SCECO</v>
      </c>
      <c r="J4" s="107" t="str">
        <f>IFERROR(VLOOKUP(D4,DB!A:G,7,0),"")</f>
        <v>Vandalized</v>
      </c>
      <c r="K4" s="93" t="s">
        <v>39128</v>
      </c>
      <c r="L4" s="87" t="str">
        <f>IFERROR(VLOOKUP(D4,DB!A:I,9,0),"")</f>
        <v>Latis</v>
      </c>
    </row>
    <row r="5" spans="1:16" ht="30.75">
      <c r="A5" s="107" t="s">
        <v>39129</v>
      </c>
      <c r="B5" s="107" t="str">
        <f>IFERROR(VLOOKUP(D5,DB!A:K,11,0),"")</f>
        <v>R4</v>
      </c>
      <c r="C5" s="89">
        <v>4</v>
      </c>
      <c r="D5" s="87" t="s">
        <v>36347</v>
      </c>
      <c r="E5" s="90" t="s">
        <v>39106</v>
      </c>
      <c r="F5" s="91"/>
      <c r="G5" s="92">
        <f t="shared" ca="1" si="0"/>
        <v>45999.304658449073</v>
      </c>
      <c r="H5" s="91">
        <v>45998.995138888888</v>
      </c>
      <c r="I5" s="107" t="str">
        <f>IFERROR(VLOOKUP(D5,DB!A:F,6,0),"")</f>
        <v>Generator-SG</v>
      </c>
      <c r="J5" s="107" t="str">
        <f>IFERROR(VLOOKUP(D5,DB!A:G,7,0),"")</f>
        <v>In progress</v>
      </c>
      <c r="K5" s="93" t="s">
        <v>39130</v>
      </c>
      <c r="L5" s="87" t="str">
        <f>IFERROR(VLOOKUP(D5,DB!A:I,9,0),"")</f>
        <v>Latis</v>
      </c>
    </row>
    <row r="6" spans="1:16" ht="30.75">
      <c r="A6" s="107" t="s">
        <v>39129</v>
      </c>
      <c r="B6" s="107" t="str">
        <f>IFERROR(VLOOKUP(D6,DB!A:K,11,0),"")</f>
        <v>R4</v>
      </c>
      <c r="C6" s="89">
        <v>3</v>
      </c>
      <c r="D6" s="87" t="s">
        <v>36247</v>
      </c>
      <c r="E6" s="90" t="s">
        <v>39106</v>
      </c>
      <c r="F6" s="91"/>
      <c r="G6" s="92">
        <f t="shared" ca="1" si="0"/>
        <v>45999.304658449073</v>
      </c>
      <c r="H6" s="91">
        <v>45999.038888888892</v>
      </c>
      <c r="I6" s="107" t="str">
        <f>IFERROR(VLOOKUP(D6,DB!A:F,6,0),"")</f>
        <v>SCECO</v>
      </c>
      <c r="J6" s="107" t="str">
        <f>IFERROR(VLOOKUP(D6,DB!A:G,7,0),"")</f>
        <v>Dead</v>
      </c>
      <c r="K6" s="93" t="s">
        <v>39131</v>
      </c>
      <c r="L6" s="87" t="str">
        <f>IFERROR(VLOOKUP(D6,DB!A:I,9,0),"")</f>
        <v>Latis</v>
      </c>
    </row>
    <row r="7" spans="1:16" ht="15" customHeight="1">
      <c r="A7" s="107" t="s">
        <v>39129</v>
      </c>
      <c r="B7" s="107" t="str">
        <f>IFERROR(VLOOKUP(D7,DB!A:K,11,0),"")</f>
        <v>R4</v>
      </c>
      <c r="C7" s="89">
        <v>1</v>
      </c>
      <c r="D7" s="87" t="s">
        <v>36372</v>
      </c>
      <c r="E7" s="90" t="s">
        <v>39106</v>
      </c>
      <c r="F7" s="91"/>
      <c r="G7" s="92">
        <f t="shared" ca="1" si="0"/>
        <v>45999.304658449073</v>
      </c>
      <c r="H7" s="91">
        <v>45998.995856481481</v>
      </c>
      <c r="I7" s="107" t="str">
        <f>IFERROR(VLOOKUP(D7,DB!A:F,6,0),"")</f>
        <v>Generator-SG</v>
      </c>
      <c r="J7" s="107" t="str">
        <f>IFERROR(VLOOKUP(D7,DB!A:G,7,0),"")</f>
        <v>Vandalized</v>
      </c>
      <c r="K7" s="93" t="s">
        <v>39132</v>
      </c>
      <c r="L7" s="87" t="str">
        <f>IFERROR(VLOOKUP(D7,DB!A:I,9,0),"")</f>
        <v>Latis</v>
      </c>
    </row>
    <row r="8" spans="1:16" ht="15" customHeight="1">
      <c r="A8" s="107" t="s">
        <v>39133</v>
      </c>
      <c r="B8" s="107" t="str">
        <f>IFERROR(VLOOKUP(D8,DB!A:K,11,0),"")</f>
        <v>R4</v>
      </c>
      <c r="C8" s="89">
        <v>2</v>
      </c>
      <c r="D8" s="87" t="s">
        <v>37328</v>
      </c>
      <c r="E8" s="90" t="s">
        <v>39106</v>
      </c>
      <c r="F8" s="91">
        <v>45999.296111111114</v>
      </c>
      <c r="G8" s="92">
        <f t="shared" ca="1" si="0"/>
        <v>8.5473379585891962E-3</v>
      </c>
      <c r="H8" s="91">
        <v>45999.280416666668</v>
      </c>
      <c r="I8" s="107" t="str">
        <f>IFERROR(VLOOKUP(D8,DB!A:F,6,0),"")</f>
        <v>SCECO</v>
      </c>
      <c r="J8" s="107" t="str">
        <f>IFERROR(VLOOKUP(D8,DB!A:G,7,0),"")</f>
        <v>Dead</v>
      </c>
      <c r="K8" s="93" t="s">
        <v>39134</v>
      </c>
      <c r="L8" s="87" t="str">
        <f>IFERROR(VLOOKUP(D8,DB!A:I,9,0),"")</f>
        <v>Latis</v>
      </c>
    </row>
    <row r="9" spans="1:16" ht="15" customHeight="1">
      <c r="A9" s="107"/>
      <c r="B9" s="107" t="str">
        <f>IFERROR(VLOOKUP(D9,DB!A:K,11,0),"")</f>
        <v/>
      </c>
      <c r="C9" s="89"/>
      <c r="D9" s="87"/>
      <c r="E9" s="90"/>
      <c r="F9" s="91"/>
      <c r="G9" s="92">
        <f t="shared" ca="1" si="0"/>
        <v>45999.304658449073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45999.304658449073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45999.304658449073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45999.304658449073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45999.304658449073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45999.304658449073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45999.304658449073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45999.304658449073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45999.304658449073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45999.304658449073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45999.304658449073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45999.304658449073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45999.304658449073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45999.304658449073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45999.304658449073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45999.304658449073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45999.304658449073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45999.304658449073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45999.304658449073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45999.304658449073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45999.304658449073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45999.304658449073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45999.304658449073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45999.304658449073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96" ca="1" si="1">IFERROR(NOW()-F33,"")</f>
        <v>45999.304658449073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45999.304658449073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45999.304658449073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45999.304658449073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45999.304658449073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45999.304658449073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45999.304658449073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45999.304658449073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45999.304658449073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45999.304658449073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45999.304658449073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45999.304658449073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45999.304658449073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45999.304658449073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45999.304658449073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45999.304658449073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45999.304658449073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45999.304658449073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45999.304658449073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45999.304658449073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45999.304658449073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45999.304658449073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45999.304658449073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45999.304658449073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45999.304658449073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45999.304658449073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45999.304658449073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45999.304658449073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45999.304658449073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45999.304658449073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45999.304658449073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45999.304658449073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45999.304658449073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45999.304658449073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45999.304658449073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45999.304658449073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45999.304658449073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45999.304658449073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45999.304658449073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45999.304658449073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45999.304658449073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45999.304658449073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45999.304658449073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45999.304658449073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45999.304658449073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45999.304658449073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45999.304658449073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45999.304658449073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45999.304658449073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45999.304658449073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45999.304658449073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45999.304658449073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45999.304658449073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45999.304658449073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45999.304658449073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45999.304658449073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45999.304658449073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45999.304658449073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45999.304658449073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45999.304658449073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45999.304658449073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45999.304658449073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45999.304658449073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45999.304658449073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ref="G97:G142" ca="1" si="2">IFERROR(NOW()-F97,"")</f>
        <v>45999.304658449073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45999.304658449073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45999.304658449073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45999.304658449073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45999.304658449073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45999.304658449073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45999.304658449073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45999.304658449073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45999.304658449073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45999.304658449073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45999.304658449073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45999.304658449073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45999.304658449073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45999.304658449073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45999.304658449073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45999.304658449073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45999.304658449073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45999.304658449073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45999.304658449073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45999.304658449073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45999.304658449073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45999.304658449073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45999.304658449073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45999.304658449073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45999.304658449073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45999.304658449073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45999.304658449073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45999.304658449073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45999.304658449073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45999.304658449073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45999.304658449073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45999.304658449073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45999.304658449073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45999.304658449073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45999.304658449073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45999.304658449073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45999.304658449073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45999.304658449073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45999.304658449073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45999.304658449073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45999.304658449073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45999.304658449073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45999.304658449073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45999.304658449073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45999.304658449073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45999.304658449073</v>
      </c>
      <c r="H142" s="91"/>
      <c r="I142" s="107" t="str">
        <f>IFERROR(VLOOKUP(D142,DB!A:F,6,0),"")</f>
        <v/>
      </c>
      <c r="J142" s="107" t="str">
        <f>IFERROR(VLOOKUP(D142,DB!A:G,7,0),"")</f>
        <v/>
      </c>
      <c r="K142" s="93"/>
      <c r="L142" s="87" t="str">
        <f>IFERROR(VLOOKUP(D142,DB!A:I,9,0),"")</f>
        <v/>
      </c>
    </row>
  </sheetData>
  <dataValidations count="2">
    <dataValidation allowBlank="1" showInputMessage="1" showErrorMessage="1" sqref="E1" xr:uid="{A4F81451-56CC-4543-9497-104C4E44EE4B}"/>
    <dataValidation type="list" allowBlank="1" showInputMessage="1" showErrorMessage="1" sqref="E2:E1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107.47259826388472</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39113</v>
      </c>
      <c r="F3" s="38">
        <v>45926.188877314817</v>
      </c>
      <c r="G3" s="102">
        <f t="shared" ref="G3" ca="1" si="0">IFERROR(NOW()-F3,"")</f>
        <v>73.115781134256395</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39113</v>
      </c>
      <c r="F4" s="104">
        <v>45948.661111111112</v>
      </c>
      <c r="G4" s="105">
        <f t="shared" ref="G4" ca="1" si="1">IFERROR(NOW()-F4,"")</f>
        <v>50.643547337960626</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17.931359837959462</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2.1971696759210317</v>
      </c>
      <c r="H6" s="38">
        <v>45997.093599537038</v>
      </c>
      <c r="I6" s="37" t="str">
        <f>IFERROR(VLOOKUP(D6,DB!A:F,6,0),"")</f>
        <v>SCECO</v>
      </c>
      <c r="J6" s="37" t="str">
        <f>IFERROR(VLOOKUP(D6,DB!A:G,7,0),"")</f>
        <v>In progress</v>
      </c>
      <c r="K6" s="37" t="s">
        <v>39144</v>
      </c>
      <c r="L6" s="37" t="str">
        <f>IFERROR(VLOOKUP(D6,DB!A:I,9,0),"")</f>
        <v>Latis</v>
      </c>
    </row>
    <row r="7" spans="1:13">
      <c r="A7" s="37" t="s">
        <v>39145</v>
      </c>
      <c r="B7" s="37" t="str">
        <f>IFERROR(VLOOKUP(D7,DB!A:K,11,0),"")</f>
        <v>R5</v>
      </c>
      <c r="C7" s="37">
        <v>1</v>
      </c>
      <c r="D7" s="37" t="s">
        <v>37284</v>
      </c>
      <c r="E7" s="37" t="s">
        <v>39113</v>
      </c>
      <c r="F7" s="38">
        <v>45998.467928240738</v>
      </c>
      <c r="G7" s="131">
        <f ca="1">IFERROR(NOW()-F7,"")</f>
        <v>0.83672986111196224</v>
      </c>
      <c r="H7" s="38">
        <v>45998.451261574075</v>
      </c>
      <c r="I7" s="37" t="str">
        <f>IFERROR(VLOOKUP(D7,DB!A:F,6,0),"")</f>
        <v>SCECO</v>
      </c>
      <c r="J7" s="37" t="str">
        <f>IFERROR(VLOOKUP(D7,DB!A:G,7,0),"")</f>
        <v>Good+Dead</v>
      </c>
      <c r="K7" s="37" t="s">
        <v>39146</v>
      </c>
      <c r="L7" s="37" t="str">
        <f>IFERROR(VLOOKUP(D7,DB!A:I,9,0),"")</f>
        <v>Latis</v>
      </c>
    </row>
    <row r="8" spans="1:13" ht="30.75">
      <c r="A8" s="37" t="s">
        <v>39147</v>
      </c>
      <c r="B8" s="37" t="str">
        <f>IFERROR(VLOOKUP(D8,DB!A:K,11,0),"")</f>
        <v>R5</v>
      </c>
      <c r="C8" s="37">
        <v>1</v>
      </c>
      <c r="D8" s="37" t="s">
        <v>32884</v>
      </c>
      <c r="E8" s="37" t="s">
        <v>39113</v>
      </c>
      <c r="F8" s="38">
        <v>45998.699166666665</v>
      </c>
      <c r="G8" s="131">
        <f ca="1">IFERROR(NOW()-F8,"")</f>
        <v>0.60549143518437631</v>
      </c>
      <c r="H8" s="38">
        <v>45998.687361111108</v>
      </c>
      <c r="I8" s="37" t="str">
        <f>IFERROR(VLOOKUP(D8,DB!A:F,6,0),"")</f>
        <v>SCECO</v>
      </c>
      <c r="J8" s="37" t="str">
        <f>IFERROR(VLOOKUP(D8,DB!A:G,7,0),"")</f>
        <v>Vandalized+Dead</v>
      </c>
      <c r="K8" s="37" t="s">
        <v>39148</v>
      </c>
      <c r="L8" s="37" t="str">
        <f>IFERROR(VLOOKUP(D8,DB!A:I,9,0),"")</f>
        <v>Latis</v>
      </c>
    </row>
    <row r="9" spans="1:13">
      <c r="A9" s="37"/>
      <c r="B9" s="37" t="str">
        <f>IFERROR(VLOOKUP(D9,DB!A:K,11,0),"")</f>
        <v/>
      </c>
      <c r="C9" s="37"/>
      <c r="D9" s="100"/>
      <c r="E9" s="37"/>
      <c r="F9" s="38"/>
      <c r="G9" s="131">
        <f ca="1">IFERROR(NOW()-F9,"")</f>
        <v>45999.30465810185</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45999.30465810185</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45999.30465810185</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45999.30465810185</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45999.30465810185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45999.30465810185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45999.30465810185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45999.30465810185</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45999.30465810185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45999.30465810185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45999.30465810185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45999.30465810185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45999.30465810185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45999.30465810185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45999.30465810185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45999.30465810185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45999.30465810185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45999.30465810185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45999.30465810185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45999.30465810185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45999.30465810185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45999.30465810185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45999.30465810185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45999.30465810185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45999.30465810185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45999.30465810185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45999.30465810185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45999.30465810185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45999.30465810185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45999.30465810185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45999.30465810185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45999.30465810185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45999.30465810185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45999.30465810185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45999.30465810185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45999.30465810185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45999.30465810185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45999.30465810185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45999.30465810185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45999.30465810185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45999.30465810185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45999.30465810185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45999.30465810185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45999.30465810185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45999.30465810185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45999.30465810185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45999.30465810185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45999.30465810185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45999.30465810185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45999.30465810185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45999.30465810185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45999.30465810185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45999.30465810185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45999.30465810185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45999.30465810185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45999.30465810185</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3"/>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7" ca="1" si="0">IFERROR(NOW()-F2,"-")</f>
        <v>45999.30465810185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45999.30465810185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45999.30465810185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45999.30465810185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45999.30465810185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45999.30465810185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45999.30465810185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45999.30465810185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45999.30465810185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45999.30465810185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45999.30465810185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45999.30465810185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45999.30465810185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45999.30465810185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45999.30465810185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45999.30465810185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45999.30465810185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45999.30465810185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45999.30465810185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45999.30465810185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45999.30465810185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45999.30465810185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45999.30465810185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45999.30465810185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45999.30465810185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45999.30465810185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ref="G28:G91" ca="1" si="1">IFERROR(NOW()-F28,"-")</f>
        <v>45999.30465810185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45999.30465810185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45999.30465810185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45999.30465810185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45999.30465810185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45999.30465810185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45999.30465810185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45999.30465810185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45999.30465810185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45999.30465810185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45999.30465810185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45999.30465810185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45999.30465810185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45999.30465810185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45999.30465810185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45999.30465810185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45999.30465810185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45999.30465810185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45999.30465810185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45999.30465810185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45999.30465810185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45999.30465810185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45999.30465810185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45999.30465810185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45999.30465810185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45999.30465810185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45999.30465810185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45999.30465810185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45999.30465810185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45999.30465810185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45999.30465810185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45999.30465810185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45999.30465810185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45999.30465810185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45999.30465810185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45999.30465810185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45999.30465810185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45999.30465810185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45999.30465810185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45999.30465810185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45999.30465810185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45999.30465810185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45999.30465810185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45999.30465810185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45999.30465810185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45999.30465810185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45999.30465810185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45999.30465810185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45999.30465810185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45999.30465810185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45999.30465810185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45999.30465810185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45999.30465810185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45999.30465810185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45999.30465810185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45999.30465810185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45999.30465810185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45999.30465810185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45999.30465810185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45999.30465810185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45999.30465810185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45999.30465810185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45999.30465810185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45999.30465810185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ref="G92:G155" ca="1" si="2">IFERROR(NOW()-F92,"-")</f>
        <v>45999.30465810185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45999.30465810185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45999.30465810185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45999.30465810185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45999.30465810185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45999.30465810185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45999.30465810185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45999.30465810185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45999.30465810185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45999.30465810185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45999.30465810185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45999.30465810185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45999.30465810185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45999.30465810185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45999.30465810185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45999.30465810185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45999.30465810185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45999.30465810185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45999.30465810185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45999.30465810185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45999.30465810185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45999.30465810185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45999.30465810185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45999.30465810185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45999.30465810185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45999.30465810185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45999.30465810185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45999.30465810185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45999.30465810185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45999.30465810185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45999.30465810185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45999.30465810185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45999.30465810185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45999.30465810185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45999.30465810185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45999.30465810185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45999.30465810185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45999.30465810185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45999.30465810185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45999.30465810185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45999.30465810185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45999.30465810185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45999.30465810185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45999.30465810185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45999.30465810185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45999.30465810185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45999.30465810185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45999.30465810185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45999.30465810185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45999.30465810185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45999.30465810185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45999.30465810185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45999.30465810185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45999.30465810185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45999.30465810185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45999.30465810185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45999.30465810185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45999.30465810185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45999.30465810185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45999.30465810185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45999.30465810185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45999.30465810185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45999.30465810185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45999.30465810185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ref="G156:G219" ca="1" si="3">IFERROR(NOW()-F156,"-")</f>
        <v>45999.30465810185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45999.30465810185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45999.30465810185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45999.30465810185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45999.30465810185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45999.30465810185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45999.30465810185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45999.30465810185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45999.30465810185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45999.30465810185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45999.30465810185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45999.30465810185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45999.30465810185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45999.30465810185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45999.30465810185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45999.30465810185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45999.30465810185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45999.30465810185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45999.30465810185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45999.30465810185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45999.30465810185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45999.30465810185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45999.30465810185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45999.30465810185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45999.30465810185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45999.30465810185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45999.30465810185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45999.30465810185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45999.30465810185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45999.30465810185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45999.30465810185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45999.30465810185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45999.30465810185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45999.30465810185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45999.30465810185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45999.30465810185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45999.30465810185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45999.30465810185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45999.30465810185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45999.30465810185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45999.30465810185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45999.30465810185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45999.30465810185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45999.30465810185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45999.30465810185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45999.30465810185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45999.30465810185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45999.30465810185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45999.30465810185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45999.30465810185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45999.30465810185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45999.30465810185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45999.30465810185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45999.30465810185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45999.30465810185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45999.30465810185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45999.30465810185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45999.30465810185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45999.30465810185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45999.30465810185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45999.30465810185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45999.30465810185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45999.30465810185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45999.30465810185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ref="G220:G283" ca="1" si="4">IFERROR(NOW()-F220,"-")</f>
        <v>45999.30465810185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45999.30465810185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45999.30465810185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45999.30465810185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45999.30465810185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45999.30465810185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45999.30465810185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45999.30465810185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45999.30465810185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45999.30465810185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45999.30465810185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45999.30465810185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45999.30465810185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45999.30465810185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45999.30465810185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45999.30465810185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45999.30465810185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45999.30465810185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45999.30465810185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45999.30465810185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45999.30465810185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45999.30465810185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45999.30465810185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45999.30465810185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45999.30465810185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45999.30465810185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45999.30465810185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45999.30465810185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45999.30465810185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45999.30465810185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45999.30465810185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45999.30465810185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45999.30465810185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45999.30465810185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45999.30465810185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45999.30465810185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45999.30465810185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45999.30465810185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45999.30465810185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45999.30465810185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45999.30465810185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45999.30465810185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45999.30465810185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45999.30465810185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45999.30465810185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45999.30465810185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45999.30465810185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45999.30465810185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45999.30465810185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45999.30465810185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45999.30465810185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45999.30465810185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45999.30465810185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45999.30465810185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45999.30465810185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45999.30465810185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45999.30465810185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45999.30465810185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45999.30465810185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45999.30465810185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45999.30465810185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45999.30465810185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45999.30465810185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45999.30465810185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ref="G284:G347" ca="1" si="5">IFERROR(NOW()-F284,"-")</f>
        <v>45999.30465810185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45999.30465810185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45999.30465810185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45999.30465810185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45999.30465810185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45999.30465810185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45999.30465810185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45999.30465810185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45999.30465810185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45999.30465810185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45999.30465810185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45999.30465810185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45999.30465810185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45999.30465810185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45999.30465810185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45999.30465810185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45999.30465810185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45999.30465810185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45999.30465810185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45999.30465810185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45999.30465810185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45999.30465810185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45999.30465810185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45999.30465810185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45999.30465810185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45999.30465810185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45999.30465810185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45999.30465810185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45999.30465810185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45999.30465810185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45999.30465810185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45999.30465810185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45999.30465810185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45999.30465810185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45999.30465810185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45999.30465810185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45999.30465810185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45999.30465810185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45999.30465810185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45999.30465810185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45999.30465810185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45999.30465810185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45999.30465810185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45999.30465810185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45999.30465810185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45999.30465810185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45999.30465810185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45999.30465810185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45999.30465810185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45999.30465810185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45999.30465810185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45999.30465810185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45999.30465810185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45999.30465810185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45999.30465810185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45999.30465810185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45999.30465810185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45999.30465810185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45999.30465810185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45999.30465810185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45999.30465810185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45999.30465810185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45999.30465810185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45999.30465810185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ref="G348:G411" ca="1" si="6">IFERROR(NOW()-F348,"-")</f>
        <v>45999.30465810185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45999.30465810185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45999.30465810185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45999.30465810185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45999.30465810185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45999.30465810185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45999.30465810185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45999.30465810185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45999.30465810185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45999.30465810185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45999.30465810185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45999.30465810185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45999.30465810185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45999.30465810185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45999.30465810185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45999.30465810185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45999.30465810185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45999.30465810185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45999.30465810185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45999.30465810185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45999.30465810185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45999.30465810185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45999.30465810185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45999.30465810185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45999.30465810185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45999.30465810185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45999.30465810185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45999.30465810185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45999.30465810185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45999.30465810185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45999.30465810185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45999.30465810185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45999.30465810185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45999.30465810185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45999.30465810185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45999.30465810185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45999.30465810185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45999.30465810185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45999.30465810185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45999.30465810185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45999.30465810185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45999.30465810185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45999.30465810185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45999.30465810185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45999.30465810185</v>
      </c>
      <c r="H392" s="117"/>
      <c r="I392" s="115" t="str">
        <f>IFERROR(VLOOKUP(D392,DB!A:F,6,0),"")</f>
        <v/>
      </c>
      <c r="J392" s="115" t="str">
        <f>IFERROR(VLOOKUP(D392,DB!A:G,7,0),"")</f>
        <v/>
      </c>
      <c r="K392" s="118"/>
      <c r="L392" s="133" t="str">
        <f>IFERROR(VLOOKUP(D392,DB!A:I,9,0),"")</f>
        <v/>
      </c>
    </row>
    <row r="393" spans="1:12" ht="31.5" customHeight="1">
      <c r="A393" s="139"/>
      <c r="B393" s="140" t="str">
        <f>IFERROR(VLOOKUP(D393,DB!A:K,11,0),"")</f>
        <v/>
      </c>
      <c r="C393" s="141"/>
      <c r="D393" s="140"/>
      <c r="E393" s="138"/>
      <c r="F393" s="142"/>
      <c r="G393" s="143">
        <f t="shared" ca="1" si="6"/>
        <v>45999.30465810185</v>
      </c>
      <c r="H393" s="142"/>
      <c r="I393" s="140" t="str">
        <f>IFERROR(VLOOKUP(D393,DB!A:F,6,0),"")</f>
        <v/>
      </c>
      <c r="J393" s="140" t="str">
        <f>IFERROR(VLOOKUP(D393,DB!A:G,7,0),"")</f>
        <v/>
      </c>
      <c r="K393" s="144"/>
      <c r="L393" s="145" t="str">
        <f>IFERROR(VLOOKUP(D393,DB!A:I,9,0),"")</f>
        <v/>
      </c>
    </row>
  </sheetData>
  <dataValidations count="2">
    <dataValidation allowBlank="1" showInputMessage="1" showErrorMessage="1" sqref="E1" xr:uid="{9E1BC488-8814-4F8A-8DBE-742B3278AB71}"/>
    <dataValidation type="list" allowBlank="1" showInputMessage="1" showErrorMessage="1" sqref="E2:E3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2025-12-08T04:18:52Z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