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75" documentId="120_S{2AC9BD13-BADA-5192-A53E-5A8FF88502F6}" xr6:coauthVersionLast="47" xr6:coauthVersionMax="47" xr10:uidLastSave="{2F83B47B-EA8D-4381-AF99-44A0D7A0A15E}"/>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<sst xmlns="http://schemas.openxmlformats.org/spreadsheetml/2006/main" count="180293" uniqueCount="39128">
  <si>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</si>
  <si>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</si>
  <si>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</si>
  <si>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</si>
  <si>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</si>
  <si>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</si>
  <si>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</si>
  <si>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</si>
  <si>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</si>
  <si>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</si>
  <si>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</si>
  <si>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</si>
  <si>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</si>
  <si>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</si>
  <si>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</si>
  <si>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</si>
  <si>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</si>
  <si>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</si>
  <si>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</si>
  <si>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</si>
  <si>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</si>
  <si>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</si>
  <si>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</si>
  <si>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</si>
  <si>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</si>
  <si>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</si>
  <si>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</si>
  <si>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</si>
  <si>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</si>
  <si>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</si>
  <si>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</si>
  <si>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</si>
  <si>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</si>
  <si>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</si>
  <si>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</si>
  <si>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</si>
  <si>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</si>
  <si>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</si>
  <si>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</si>
  <si>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</si>
  <si>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</si>
  <si>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</si>
  <si>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</si>
  <si>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</si>
  <si>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</si>
  <si>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</si>
  <si>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</si>
  <si>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</si>
  <si>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</si>
  <si>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</si>
  <si>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</si>
  <si>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</si>
  <si>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</si>
  <si>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</si>
  <si>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</si>
  <si>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</si>
  <si>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</si>
  <si>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</si>
  <si>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</si>
  <si>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</si>
  <si>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</si>
  <si>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</si>
  <si>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</si>
  <si>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</si>
  <si>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</si>
  <si>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</si>
  <si>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</si>
  <si>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</si>
  <si>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</si>
  <si>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</si>
  <si>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</si>
  <si>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</si>
  <si>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</si>
  <si>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</si>
  <si>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</si>
  <si>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</si>
  <si>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</si>
  <si>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</si>
  <si>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</si>
  <si>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</si>
  <si>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</si>
  <si>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</si>
  <si>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</si>
  <si>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</si>
  <si>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</si>
  <si>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</si>
  <si>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</si>
  <si>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</si>
  <si>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</si>
  <si>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</si>
  <si>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</si>
  <si>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</si>
  <si>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</si>
  <si>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</si>
  <si>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</si>
  <si>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</si>
  <si>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</si>
  <si>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</si>
  <si>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</si>
  <si>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</si>
  <si>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</si>
  <si>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</si>
  <si>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</si>
  <si>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</si>
  <si>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</si>
  <si>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</si>
  <si>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</si>
  <si>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</si>
  <si>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</si>
  <si>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</si>
  <si>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</si>
  <si>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</si>
  <si>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</si>
  <si>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</si>
  <si>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</si>
  <si>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</si>
  <si>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</si>
  <si>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</si>
  <si>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</si>
  <si>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</si>
  <si>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</si>
  <si>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</si>
  <si>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</si>
  <si>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</si>
  <si>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</si>
  <si>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</si>
  <si>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</si>
  <si>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</si>
  <si>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</si>
  <si>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</si>
  <si>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</si>
  <si>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</si>
  <si>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</si>
  <si>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</si>
  <si>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</si>
  <si>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</si>
  <si>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</si>
  <si>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</si>
  <si>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</si>
  <si>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</si>
  <si>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</si>
  <si>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</si>
  <si>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</si>
  <si>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</si>
  <si>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</si>
  <si>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</si>
  <si>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</si>
  <si>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</si>
  <si>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</si>
  <si>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</si>
  <si>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</si>
  <si>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</si>
  <si>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</si>
  <si>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</si>
  <si>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</si>
  <si>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</si>
  <si>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</si>
  <si>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</si>
  <si>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</si>
  <si>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</si>
  <si>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</si>
  <si>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</si>
  <si>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</si>
  <si>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</si>
  <si>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</si>
  <si>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</si>
  <si>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</si>
  <si>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</si>
  <si>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</si>
  <si>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</si>
  <si>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</si>
  <si>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</si>
  <si>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</si>
  <si>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</si>
  <si>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</si>
  <si>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</si>
  <si>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</si>
  <si>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</si>
  <si>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</si>
  <si>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</si>
  <si>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</si>
  <si>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</si>
  <si>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</si>
  <si>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</si>
  <si>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</si>
  <si>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</si>
  <si>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</si>
  <si>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</si>
  <si>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</si>
  <si>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</si>
  <si>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</si>
  <si>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</si>
  <si>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</si>
  <si>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</si>
  <si>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</si>
  <si>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</si>
  <si>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</si>
  <si>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</si>
  <si>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</si>
  <si>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</si>
  <si>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</si>
  <si>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</si>
  <si>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</si>
  <si>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</si>
  <si>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</si>
  <si>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</si>
  <si>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</si>
  <si>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</si>
  <si>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</si>
  <si>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</si>
  <si>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</si>
  <si>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</si>
  <si>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</si>
  <si>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</si>
  <si>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</si>
  <si>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</si>
  <si>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</si>
  <si>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</si>
  <si>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</si>
  <si>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</si>
  <si>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</si>
  <si>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</si>
  <si>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</si>
  <si>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</si>
  <si>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</si>
  <si>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</si>
  <si>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</si>
  <si>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</si>
  <si>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</si>
  <si>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</si>
  <si>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</si>
  <si>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</si>
  <si>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</si>
  <si>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</si>
  <si>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</si>
  <si>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</si>
  <si>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</si>
  <si>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</si>
  <si>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</si>
  <si>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</si>
  <si>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</si>
  <si>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</si>
  <si>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</si>
  <si>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</si>
  <si>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</si>
  <si>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</si>
  <si>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</si>
  <si>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</si>
  <si>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</si>
  <si>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</si>
  <si>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</si>
  <si>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</si>
  <si>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</si>
  <si>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</si>
  <si>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</si>
  <si>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</si>
  <si>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</si>
  <si>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</si>
  <si>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</si>
  <si>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</si>
  <si>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</si>
  <si>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</si>
  <si>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</si>
  <si>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</si>
  <si>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</si>
  <si>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</si>
  <si>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</si>
  <si>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</si>
  <si>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</si>
  <si>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</si>
  <si>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</si>
  <si>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</si>
  <si>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</si>
  <si>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</si>
  <si>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</si>
  <si>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</si>
  <si>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</si>
  <si>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</si>
  <si>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</si>
  <si>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</si>
  <si>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</si>
  <si>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</si>
  <si>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</si>
  <si>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</si>
  <si>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</si>
  <si>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</si>
  <si>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</si>
  <si>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</si>
  <si>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</si>
  <si>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</si>
  <si>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</si>
  <si>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</si>
  <si>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</si>
  <si>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</si>
  <si>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</si>
  <si>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</si>
  <si>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</si>
  <si>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</si>
  <si>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</si>
  <si>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</si>
  <si>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</si>
  <si>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</si>
  <si>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</si>
  <si>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</si>
  <si>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</si>
  <si>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</si>
  <si>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</si>
  <si>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</si>
  <si>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</si>
  <si>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</si>
  <si>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</si>
  <si>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</si>
  <si>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</si>
  <si>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</si>
  <si>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</si>
  <si>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</si>
  <si>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</si>
  <si>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</si>
  <si>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</si>
  <si>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</si>
  <si>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</si>
  <si>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</si>
  <si>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</si>
  <si>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</si>
  <si>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</si>
  <si>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</si>
  <si>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</si>
  <si>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</si>
  <si>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</si>
  <si>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</si>
  <si>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</si>
  <si>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</si>
  <si>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</si>
  <si>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</si>
  <si>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</si>
  <si>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</si>
  <si>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</si>
  <si>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</si>
  <si>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</si>
  <si>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</si>
  <si>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</si>
  <si>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</si>
  <si>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</si>
  <si>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</si>
  <si>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</si>
  <si>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</si>
  <si>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</si>
  <si>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</si>
  <si>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</si>
  <si>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</si>
  <si>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</si>
  <si>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</si>
  <si>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</si>
  <si>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</si>
  <si>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</si>
  <si>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</si>
  <si>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</si>
  <si>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</si>
  <si>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</si>
  <si>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</si>
  <si>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</si>
  <si>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</si>
  <si>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</si>
  <si>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</si>
  <si>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</si>
  <si>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</si>
  <si>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</si>
  <si>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</si>
  <si>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</si>
  <si>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</si>
  <si>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</si>
  <si>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</si>
  <si>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</si>
  <si>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</si>
  <si>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</si>
  <si>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</si>
  <si>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</si>
  <si>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</si>
  <si>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</si>
  <si>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</si>
  <si>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</si>
  <si>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</si>
  <si>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</si>
  <si>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</si>
  <si>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</si>
  <si>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</si>
  <si>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</si>
  <si>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</si>
  <si>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</si>
  <si>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</si>
  <si>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</si>
  <si>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</si>
  <si>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</si>
  <si>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</si>
  <si>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</si>
  <si>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</si>
  <si>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</si>
  <si>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</si>
  <si>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</si>
  <si>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</si>
  <si>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</si>
  <si>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</si>
  <si>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</si>
  <si>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</si>
  <si>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</si>
  <si>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</si>
  <si>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</si>
  <si>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</si>
  <si>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</si>
  <si>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</si>
  <si>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</si>
  <si>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</si>
  <si>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</si>
  <si>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</si>
  <si>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</si>
  <si>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</si>
  <si>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</si>
  <si>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</si>
  <si>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</si>
  <si>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</si>
  <si>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</si>
  <si>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</si>
  <si>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</si>
  <si>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</si>
  <si>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</si>
  <si>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</si>
  <si>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</si>
  <si>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</si>
  <si>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</si>
  <si>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</si>
  <si>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</si>
  <si>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</si>
  <si>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</si>
  <si>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</si>
  <si>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</si>
  <si>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</si>
  <si>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</si>
  <si>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</si>
  <si>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</si>
  <si>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</si>
  <si>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</si>
  <si>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</si>
  <si>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</si>
  <si>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</si>
  <si>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</si>
  <si>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</si>
  <si>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</si>
  <si>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</si>
  <si>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</si>
  <si>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</si>
  <si>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</si>
  <si>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</si>
  <si>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</si>
  <si>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</si>
  <si>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</si>
  <si>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</si>
  <si>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</si>
  <si>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</si>
  <si>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</si>
  <si>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</si>
  <si>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</si>
  <si>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</si>
  <si>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</si>
  <si>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</si>
  <si>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</si>
  <si>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</si>
  <si>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</si>
  <si>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</si>
  <si>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</si>
  <si>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</si>
  <si>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</si>
  <si>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</si>
  <si>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</si>
  <si>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</si>
  <si>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</si>
  <si>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</si>
  <si>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</si>
  <si>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</si>
  <si>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</si>
  <si>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</si>
  <si>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</si>
  <si>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</si>
  <si>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</si>
  <si>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</si>
  <si>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</si>
  <si>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</si>
  <si>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</si>
  <si>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</si>
  <si>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</si>
  <si>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</si>
  <si>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</si>
  <si>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</si>
  <si>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</si>
  <si>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</si>
  <si>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</si>
  <si>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</si>
  <si>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</si>
  <si>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</si>
  <si>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</si>
  <si>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</si>
  <si>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</si>
  <si>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</si>
  <si>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</si>
  <si>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</si>
  <si>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</si>
  <si>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</si>
  <si>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</si>
  <si>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</si>
  <si>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</si>
  <si>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</si>
  <si>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</si>
  <si>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</si>
  <si>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</si>
  <si>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</si>
  <si>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</si>
  <si>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</si>
  <si>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</si>
  <si>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</si>
  <si>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</si>
  <si>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</si>
  <si>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</si>
  <si>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</si>
  <si>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</si>
  <si>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</si>
  <si>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</si>
  <si>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</si>
  <si>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</si>
  <si>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</si>
  <si>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</si>
  <si>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</si>
  <si>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</si>
  <si>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</si>
  <si>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</si>
  <si>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</si>
  <si>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</si>
  <si>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</si>
  <si>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</si>
  <si>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</si>
  <si>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</si>
  <si>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</si>
  <si>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</si>
  <si>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</si>
  <si>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</si>
  <si>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</si>
  <si>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</si>
  <si>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</si>
  <si>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</si>
  <si>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</si>
  <si>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</si>
  <si>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</si>
  <si>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</si>
  <si>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</si>
  <si>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</si>
  <si>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</si>
  <si>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</si>
  <si>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</si>
  <si>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</si>
  <si>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</si>
  <si>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</si>
  <si>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</si>
  <si>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</si>
  <si>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</si>
  <si>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</si>
  <si>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</si>
  <si>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</si>
  <si>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</si>
  <si>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</si>
  <si>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</si>
  <si>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</si>
  <si>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</si>
  <si>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</si>
  <si>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</si>
  <si>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</si>
  <si>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</si>
  <si>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</si>
  <si>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</si>
  <si>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</si>
  <si>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</si>
  <si>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</si>
  <si>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</si>
  <si>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</si>
  <si>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</si>
  <si>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</si>
  <si>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</si>
  <si>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</si>
  <si>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</si>
  <si>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</si>
  <si>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</si>
  <si>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</si>
  <si>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</si>
  <si>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</si>
  <si>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</si>
  <si>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</si>
  <si>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</si>
  <si>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</si>
  <si>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</si>
  <si>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</si>
  <si>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</si>
  <si>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</si>
  <si>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</si>
  <si>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</si>
  <si>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</si>
  <si>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</si>
  <si>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</si>
  <si>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</si>
  <si>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</si>
  <si>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</si>
  <si>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</si>
  <si>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</si>
  <si>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</si>
  <si>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</si>
  <si>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</si>
  <si>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</si>
  <si>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</si>
  <si>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</si>
  <si>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</si>
  <si>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</si>
  <si>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</si>
  <si>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</si>
  <si>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</si>
  <si>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</si>
  <si>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</si>
  <si>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</si>
  <si>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</si>
  <si>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</si>
  <si>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</si>
  <si>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</si>
  <si>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</si>
  <si>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</si>
  <si>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</si>
  <si>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</si>
  <si>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</si>
  <si>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</si>
  <si>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</si>
  <si>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</si>
  <si>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</si>
  <si>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</si>
  <si>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</si>
  <si>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</si>
  <si>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</si>
  <si>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</si>
  <si>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</si>
  <si>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</si>
  <si>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</si>
  <si>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</si>
  <si>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</si>
  <si>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</si>
  <si>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</si>
  <si>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</si>
  <si>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</si>
  <si>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</si>
  <si>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</si>
  <si>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</si>
  <si>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</si>
  <si>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</si>
  <si>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</si>
  <si>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</si>
  <si>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</si>
  <si>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</si>
  <si>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</si>
  <si>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</si>
  <si>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</si>
  <si>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</si>
  <si>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</si>
  <si>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</si>
  <si>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</si>
  <si>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</si>
  <si>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</si>
  <si>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</si>
  <si>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</si>
  <si>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</si>
  <si>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</si>
  <si>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</si>
  <si>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</si>
  <si>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</si>
  <si>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</si>
  <si>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</si>
  <si>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</si>
  <si>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</si>
  <si>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</si>
  <si>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</si>
  <si>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</si>
  <si>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</si>
  <si>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</si>
  <si>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</si>
  <si>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</si>
  <si>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</si>
  <si>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</si>
  <si>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</si>
  <si>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</si>
  <si>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</si>
  <si>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</si>
  <si>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</si>
  <si>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</si>
  <si>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</si>
  <si>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</si>
  <si>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</si>
  <si>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</si>
  <si>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</si>
  <si>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</si>
  <si>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</si>
  <si>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</si>
  <si>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</si>
  <si>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</si>
  <si>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</si>
  <si>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</si>
  <si>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</si>
  <si>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</si>
  <si>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</si>
  <si>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</si>
  <si>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</si>
  <si>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</si>
  <si>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</si>
  <si>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</si>
  <si>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</si>
  <si>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</si>
  <si>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</si>
  <si>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</si>
  <si>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</si>
  <si>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</si>
  <si>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</si>
  <si>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</si>
  <si>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</si>
  <si>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</si>
  <si>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</si>
  <si>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</si>
  <si>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</si>
  <si>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</si>
  <si>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</si>
  <si>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</si>
  <si>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</si>
  <si>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</si>
  <si>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</si>
  <si>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</si>
  <si>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</si>
  <si>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</si>
  <si>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</si>
  <si>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</si>
  <si>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</si>
  <si>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</si>
  <si>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</si>
  <si>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</si>
  <si>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</si>
  <si>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</si>
  <si>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</si>
  <si>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</si>
  <si>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</si>
  <si>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</si>
  <si>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</si>
  <si>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</si>
  <si>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</si>
  <si>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</si>
  <si>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</si>
  <si>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</si>
  <si>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</si>
  <si>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</si>
  <si>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</si>
  <si>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</si>
  <si>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</si>
  <si>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</si>
  <si>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</si>
  <si>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</si>
  <si>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</si>
  <si>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</si>
  <si>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</si>
  <si>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</si>
  <si>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</si>
  <si>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</si>
  <si>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</si>
  <si>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</si>
  <si>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</si>
  <si>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</si>
  <si>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</si>
  <si>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</si>
  <si>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</si>
  <si>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</si>
  <si>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</si>
  <si>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</si>
  <si>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</si>
  <si>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</si>
  <si>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</si>
  <si>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</si>
  <si>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</si>
  <si>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</si>
  <si>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</si>
  <si>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</si>
  <si>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</si>
  <si>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</si>
  <si>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</si>
  <si>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</si>
  <si>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</si>
  <si>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</si>
  <si>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</si>
  <si>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</si>
  <si>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</si>
  <si>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</si>
  <si>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</si>
  <si>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</si>
  <si>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</si>
  <si>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</si>
  <si>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</si>
  <si>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</si>
  <si>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</si>
  <si>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</si>
  <si>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</si>
  <si>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</si>
  <si>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</si>
  <si>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</si>
  <si>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</si>
  <si>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</si>
  <si>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</si>
  <si>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</si>
  <si>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</si>
  <si>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</si>
  <si>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</si>
  <si>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</si>
  <si>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</si>
  <si>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</si>
  <si>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</si>
  <si>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</si>
  <si>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</si>
  <si>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</si>
  <si>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</si>
  <si>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</si>
  <si>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</si>
  <si>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</si>
  <si>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</si>
  <si>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</si>
  <si>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</si>
  <si>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</si>
  <si>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</si>
  <si>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</si>
  <si>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</si>
  <si>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</si>
  <si>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</si>
  <si>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</si>
  <si>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</si>
  <si>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</si>
  <si>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</si>
  <si>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</si>
  <si>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</si>
  <si>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</si>
  <si>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</si>
  <si>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</si>
  <si>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</si>
  <si>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</si>
  <si>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</si>
  <si>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</si>
  <si>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</si>
  <si>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</si>
  <si>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</si>
  <si>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</si>
  <si>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</si>
  <si>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</si>
  <si>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</si>
  <si>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</si>
  <si>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</si>
  <si>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</si>
  <si>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</si>
  <si>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</si>
  <si>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</si>
  <si>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</si>
  <si>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</si>
  <si>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</si>
  <si>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</si>
  <si>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</si>
  <si>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</si>
  <si>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</si>
  <si>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</si>
  <si>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</si>
  <si>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</si>
  <si>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</si>
  <si>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</si>
  <si>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</si>
  <si>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</si>
  <si>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</si>
  <si>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</si>
  <si>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</si>
  <si>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</si>
  <si>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</si>
  <si>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</si>
  <si>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</si>
  <si>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</si>
  <si>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</si>
  <si>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</si>
  <si>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</si>
  <si>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</si>
  <si>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</si>
  <si>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</si>
  <si>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</si>
  <si>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</si>
  <si>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</si>
  <si>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</si>
  <si>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</si>
  <si>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</si>
  <si>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</si>
  <si>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</si>
  <si>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</si>
  <si>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</si>
  <si>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</si>
  <si>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</si>
  <si>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</si>
  <si>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</si>
  <si>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</si>
  <si>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</si>
  <si>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</si>
  <si>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</si>
  <si>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</si>
  <si>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</si>
  <si>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</si>
  <si>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</si>
  <si>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</si>
  <si>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</si>
  <si>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</si>
  <si>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</si>
  <si>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</si>
  <si>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</si>
  <si>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</si>
  <si>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</si>
  <si>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</si>
  <si>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</si>
  <si>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</si>
  <si>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</si>
  <si>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</si>
  <si>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</si>
  <si>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</si>
  <si>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</si>
  <si>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</si>
  <si>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</si>
  <si>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</si>
  <si>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</si>
  <si>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</si>
  <si>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</si>
  <si>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</si>
  <si>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</si>
  <si>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</si>
  <si>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</si>
  <si>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</si>
  <si>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</si>
  <si>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</si>
  <si>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</si>
  <si>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</si>
  <si>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</si>
  <si>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</si>
  <si>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</si>
  <si>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</si>
  <si>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</si>
  <si>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</si>
  <si>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</si>
  <si>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</si>
  <si>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</si>
  <si>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</si>
  <si>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</si>
  <si>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</si>
  <si>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</si>
  <si>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</si>
  <si>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</si>
  <si>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</si>
  <si>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</si>
  <si>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</si>
  <si>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</si>
  <si>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</si>
  <si>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</si>
  <si>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</si>
  <si>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</si>
  <si>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</si>
  <si>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</si>
  <si>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</si>
  <si>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</si>
  <si>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</si>
  <si>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</si>
  <si>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</si>
  <si>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</si>
  <si>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</si>
  <si>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</si>
  <si>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</si>
  <si>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</si>
  <si>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</si>
  <si>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</si>
  <si>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</si>
  <si>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</si>
  <si>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</si>
  <si>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</si>
  <si>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</si>
  <si>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</si>
  <si>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</si>
  <si>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</si>
  <si>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</si>
  <si>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</si>
  <si>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</si>
  <si>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</si>
  <si>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</si>
  <si>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</si>
  <si>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</si>
  <si>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</si>
  <si>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</si>
  <si>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</si>
  <si>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</si>
  <si>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</si>
  <si>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</si>
  <si>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</si>
  <si>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</si>
  <si>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</si>
  <si>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</si>
  <si>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</si>
  <si>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</si>
  <si>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</si>
  <si>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</si>
  <si>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</si>
  <si>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</si>
  <si>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</si>
  <si>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</si>
  <si>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</si>
  <si>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</si>
  <si>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</si>
  <si>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</si>
  <si>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</si>
  <si>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</si>
  <si>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</si>
  <si>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</si>
  <si>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</si>
  <si>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</si>
  <si>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</si>
  <si>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</si>
  <si>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</si>
  <si>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</si>
  <si>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</si>
  <si>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</si>
  <si>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</si>
  <si>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</si>
  <si>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</si>
  <si>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</si>
  <si>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</si>
  <si>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</si>
  <si>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</si>
  <si>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</si>
  <si>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</si>
  <si>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</si>
  <si>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</si>
  <si>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</si>
  <si>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</si>
  <si>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</si>
  <si>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</si>
  <si>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</si>
  <si>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</si>
  <si>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</si>
  <si>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</si>
  <si>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</si>
  <si>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</si>
  <si>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</si>
  <si>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</si>
  <si>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</si>
  <si>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</si>
  <si>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</si>
  <si>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</si>
  <si>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</si>
  <si>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</si>
  <si>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</si>
  <si>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</si>
  <si>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</si>
  <si>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</si>
  <si>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</si>
  <si>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</si>
  <si>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</si>
  <si>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</si>
  <si>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</si>
  <si>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</si>
  <si>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</si>
  <si>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</si>
  <si>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</si>
  <si>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</si>
  <si>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</si>
  <si>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</si>
  <si>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</si>
  <si>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</si>
  <si>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</si>
  <si>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</si>
  <si>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</si>
  <si>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</si>
  <si>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</si>
  <si>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</si>
  <si>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</si>
  <si>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</si>
  <si>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</si>
  <si>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</si>
  <si>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</si>
  <si>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</si>
  <si>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</si>
  <si>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</si>
  <si>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</si>
  <si>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</si>
  <si>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</si>
  <si>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</si>
  <si>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</si>
  <si>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</si>
  <si>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</si>
  <si>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</si>
  <si>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</si>
  <si>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</si>
  <si>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</si>
  <si>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</si>
  <si>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</si>
  <si>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</si>
  <si>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</si>
  <si>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</si>
  <si>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</si>
  <si>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</si>
  <si>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</si>
  <si>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</si>
  <si>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</si>
  <si>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</si>
  <si>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</si>
  <si>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</si>
  <si>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</si>
  <si>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</si>
  <si>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</si>
  <si>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</si>
  <si>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</si>
  <si>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</si>
  <si>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</si>
  <si>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</si>
  <si>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</si>
  <si>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</si>
  <si>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</si>
  <si>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</si>
  <si>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</si>
  <si>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</si>
  <si>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</si>
  <si>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</si>
  <si>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</si>
  <si>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</si>
  <si>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</si>
  <si>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</si>
  <si>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</si>
  <si>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</si>
  <si>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</si>
  <si>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</si>
  <si>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</si>
  <si>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</si>
  <si>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</si>
  <si>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</si>
  <si>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</si>
  <si>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</si>
  <si>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</si>
  <si>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</si>
  <si>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</si>
  <si>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</si>
  <si>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</si>
  <si>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</si>
  <si>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</si>
  <si>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</si>
  <si>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</si>
  <si>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</si>
  <si>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</si>
  <si>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</si>
  <si>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</si>
  <si>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</si>
  <si>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</si>
  <si>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</si>
  <si>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</si>
  <si>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</si>
  <si>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</si>
  <si>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</si>
  <si>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</si>
  <si>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</si>
  <si>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</si>
  <si>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</si>
  <si>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</si>
  <si>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</si>
  <si>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</si>
  <si>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</si>
  <si>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</si>
  <si>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</si>
  <si>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</si>
  <si>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</si>
  <si>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</si>
  <si>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</si>
  <si>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</si>
  <si>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</si>
  <si>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</si>
  <si>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</si>
  <si>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</si>
  <si>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</si>
  <si>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</si>
  <si>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</si>
  <si>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</si>
  <si>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</si>
  <si>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</si>
  <si>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</si>
  <si>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</si>
  <si>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</si>
  <si>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</si>
  <si>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</si>
  <si>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</si>
  <si>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</si>
  <si>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</si>
  <si>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</si>
  <si>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</si>
  <si>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</si>
  <si>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</si>
  <si>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</si>
  <si>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</si>
  <si>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</si>
  <si>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</si>
  <si>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</si>
  <si>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</si>
  <si>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</si>
  <si>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</si>
  <si>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</si>
  <si>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</si>
  <si>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</si>
  <si>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</si>
  <si>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</si>
  <si>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</si>
  <si>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</si>
  <si>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</si>
  <si>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</si>
  <si>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</si>
  <si>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</si>
  <si>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</si>
  <si>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</si>
  <si>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</si>
  <si>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</si>
  <si>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</si>
  <si>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</si>
  <si>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</si>
  <si>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</si>
  <si>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</si>
  <si>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</si>
  <si>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</si>
  <si>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</si>
  <si>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</si>
  <si>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</si>
  <si>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</si>
  <si>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</si>
  <si>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</si>
  <si>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</si>
  <si>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</si>
  <si>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</si>
  <si>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</si>
  <si>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</si>
  <si>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</si>
  <si>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</si>
  <si>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</si>
  <si>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</si>
  <si>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</si>
  <si>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</si>
  <si>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</si>
  <si>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</si>
  <si>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</si>
  <si>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</si>
  <si>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</si>
  <si>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</si>
  <si>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</si>
  <si>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</si>
  <si>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</si>
  <si>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</si>
  <si>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</si>
  <si>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</si>
  <si>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</si>
  <si>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</si>
  <si>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</si>
  <si>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</si>
  <si>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</si>
  <si>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</si>
  <si>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</si>
  <si>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</si>
  <si>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</si>
  <si>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</si>
  <si>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</si>
  <si>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</si>
  <si>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</si>
  <si>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</si>
  <si>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</si>
  <si>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</si>
  <si>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</si>
  <si>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</si>
  <si>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</si>
  <si>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</si>
  <si>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</si>
  <si>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</si>
  <si>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</si>
  <si>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</si>
  <si>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</si>
  <si>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</si>
  <si>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</si>
  <si>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</si>
  <si>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</si>
  <si>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</si>
  <si>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</si>
  <si>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</si>
  <si>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</si>
  <si>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</si>
  <si>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</si>
  <si>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</si>
  <si>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</si>
  <si>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</si>
  <si>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</si>
  <si>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</si>
  <si>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</si>
  <si>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</si>
  <si>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</si>
  <si>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</si>
  <si>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</si>
  <si>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</si>
  <si>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</si>
  <si>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</si>
  <si>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</si>
  <si>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</si>
  <si>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</si>
  <si>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</si>
  <si>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</si>
  <si>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</si>
  <si>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</si>
  <si>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</si>
  <si>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</si>
  <si>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</si>
  <si>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</si>
  <si>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</si>
  <si>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</si>
  <si>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</si>
  <si>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</si>
  <si>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</si>
  <si>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</si>
  <si>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</si>
  <si>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</si>
  <si>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</si>
  <si>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</si>
  <si>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</si>
  <si>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</si>
  <si>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</si>
  <si>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</si>
  <si>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</si>
  <si>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</si>
  <si>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</si>
  <si>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</si>
  <si>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</si>
  <si>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</si>
  <si>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</si>
  <si>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</si>
  <si>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</si>
  <si>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</si>
  <si>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</si>
  <si>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</si>
  <si>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</si>
  <si>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</si>
  <si>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</si>
  <si>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</si>
  <si>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</si>
  <si>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</si>
  <si>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</si>
  <si>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</si>
  <si>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</si>
  <si>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</si>
  <si>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</si>
  <si>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</si>
  <si>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</si>
  <si>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</si>
  <si>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</si>
  <si>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</si>
  <si>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</si>
  <si>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</si>
  <si>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</si>
  <si>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</si>
  <si>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</si>
  <si>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</si>
  <si>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</si>
  <si>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</si>
  <si>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</si>
  <si>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</si>
  <si>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</si>
  <si>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</si>
  <si>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</si>
  <si>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</si>
  <si>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</si>
  <si>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</si>
  <si>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</si>
  <si>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</si>
  <si>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</si>
  <si>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</si>
  <si>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</si>
  <si>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</si>
  <si>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</si>
  <si>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</si>
  <si>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</si>
  <si>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</si>
  <si>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</si>
  <si>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</si>
  <si>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</si>
  <si>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</si>
  <si>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</si>
  <si>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</si>
  <si>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</si>
  <si>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</si>
  <si>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</si>
  <si>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</si>
  <si>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</si>
  <si>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</si>
  <si>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</si>
  <si>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</si>
  <si>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</si>
  <si>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</si>
  <si>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</si>
  <si>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</si>
  <si>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</si>
  <si>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</si>
  <si>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</si>
  <si>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</si>
  <si>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</si>
  <si>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</si>
  <si>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</si>
  <si>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</si>
  <si>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</si>
  <si>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</si>
  <si>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</si>
  <si>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</si>
  <si>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</si>
  <si>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</si>
  <si>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</si>
  <si>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</si>
  <si>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</si>
  <si>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</si>
  <si>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</si>
  <si>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</si>
  <si>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</si>
  <si>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</si>
  <si>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</si>
  <si>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</si>
  <si>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</si>
  <si>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</si>
  <si>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</si>
  <si>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</si>
  <si>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</si>
  <si>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</si>
  <si>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</si>
  <si>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</si>
  <si>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</si>
  <si>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</si>
  <si>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</si>
  <si>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</si>
  <si>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</si>
  <si>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</si>
  <si>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</si>
  <si>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</si>
  <si>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</si>
  <si>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</si>
  <si>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</si>
  <si>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</si>
  <si>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</si>
  <si>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</si>
  <si>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</si>
  <si>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</si>
  <si>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</si>
  <si>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</si>
  <si>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</si>
  <si>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</si>
  <si>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</si>
  <si>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</si>
  <si>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</si>
  <si>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</si>
  <si>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</si>
  <si>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</si>
  <si>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</si>
  <si>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</si>
  <si>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</si>
  <si>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</si>
  <si>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</si>
  <si>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</si>
  <si>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</si>
  <si>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</si>
  <si>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</si>
  <si>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</si>
  <si>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</si>
  <si>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</si>
  <si>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</si>
  <si>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</si>
  <si>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</si>
  <si>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</si>
  <si>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</si>
  <si>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</si>
  <si>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</si>
  <si>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</si>
  <si>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</si>
  <si>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</si>
  <si>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</si>
  <si>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</si>
  <si>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</si>
  <si>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</si>
  <si>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</si>
  <si>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</si>
  <si>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</si>
  <si>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</si>
  <si>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</si>
  <si>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</si>
  <si>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</si>
  <si>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</si>
  <si>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</si>
  <si>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</si>
  <si>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</si>
  <si>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</si>
  <si>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</si>
  <si>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</si>
  <si>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</si>
  <si>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</si>
  <si>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</si>
  <si>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</si>
  <si>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</si>
  <si>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</si>
  <si>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</si>
  <si>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</si>
  <si>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</si>
  <si>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</si>
  <si>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</si>
  <si>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</si>
  <si>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</si>
  <si>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</si>
  <si>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</si>
  <si>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</si>
  <si>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</si>
  <si>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</si>
  <si>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</si>
  <si>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</si>
  <si>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</si>
  <si>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</si>
  <si>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</si>
  <si>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</si>
  <si>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</si>
  <si>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</si>
  <si>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</si>
  <si>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</si>
  <si>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</si>
  <si>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</si>
  <si>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</si>
  <si>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</si>
  <si>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</si>
  <si>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</si>
  <si>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</si>
  <si>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</si>
  <si>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</si>
  <si>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</si>
  <si>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</si>
  <si>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</si>
  <si>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</si>
  <si>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</si>
  <si>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</si>
  <si>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</si>
  <si>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</si>
  <si>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</si>
  <si>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</si>
  <si>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</si>
  <si>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</si>
  <si>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</si>
  <si>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</si>
  <si>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</si>
  <si>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</si>
  <si>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</si>
  <si>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</si>
  <si>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</si>
  <si>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</si>
  <si>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</si>
  <si>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</si>
  <si>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</si>
  <si>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</si>
  <si>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</si>
  <si>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</si>
  <si>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</si>
  <si>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</si>
  <si>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</si>
  <si>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</si>
  <si>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</si>
  <si>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</si>
  <si>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</si>
  <si>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</si>
  <si>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</si>
  <si>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</si>
  <si>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</si>
  <si>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</si>
  <si>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</si>
  <si>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</si>
  <si>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</si>
  <si>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</si>
  <si>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</si>
  <si>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</si>
  <si>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</si>
  <si>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</si>
  <si>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</si>
  <si>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</si>
  <si>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</si>
  <si>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</si>
  <si>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</si>
  <si>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</si>
  <si>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</si>
  <si>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</si>
  <si>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</si>
  <si>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</si>
  <si>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</si>
  <si>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</si>
  <si>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</si>
  <si>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</si>
  <si>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</si>
  <si>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</si>
  <si>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</si>
  <si>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</si>
  <si>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</si>
  <si>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</si>
  <si>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</si>
  <si>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</si>
  <si>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</si>
  <si>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</si>
  <si>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</si>
  <si>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</si>
  <si>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</si>
  <si>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</si>
  <si>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</si>
  <si>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</si>
  <si>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</si>
  <si>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</si>
  <si>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</si>
  <si>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</si>
  <si>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</si>
  <si>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</si>
  <si>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</si>
  <si>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</si>
  <si>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</si>
  <si>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</si>
  <si>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</si>
  <si>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</si>
  <si>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</si>
  <si>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</si>
  <si>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</si>
  <si>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</si>
  <si>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</si>
  <si>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</si>
  <si>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</si>
  <si>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</si>
  <si>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</si>
  <si>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</si>
  <si>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</si>
  <si>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</si>
  <si>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</si>
  <si>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</si>
  <si>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</si>
  <si>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</si>
  <si>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</si>
  <si>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</si>
  <si>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</si>
  <si>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</si>
  <si>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</si>
  <si>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</si>
  <si>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</si>
  <si>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</si>
  <si>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</si>
  <si>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</si>
  <si>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</si>
  <si>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</si>
  <si>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</si>
  <si>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</si>
  <si>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</si>
  <si>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</si>
  <si>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</si>
  <si>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</si>
  <si>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</si>
  <si>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</si>
  <si>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</si>
  <si>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</si>
  <si>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</si>
  <si>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</si>
  <si>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</si>
  <si>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</si>
  <si>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</si>
  <si>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</si>
  <si>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</si>
  <si>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</si>
  <si>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</si>
  <si>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</si>
  <si>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</si>
  <si>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</si>
  <si>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</si>
  <si>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</si>
  <si>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</si>
  <si>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</si>
  <si>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</si>
  <si>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</si>
  <si>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</si>
  <si>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</si>
  <si>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</si>
  <si>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</si>
  <si>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</si>
  <si>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</si>
  <si>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</si>
  <si>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</si>
  <si>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</si>
  <si>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</si>
  <si>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</si>
  <si>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</si>
  <si>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</si>
  <si>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</si>
  <si>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</si>
  <si>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</si>
  <si>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</si>
  <si>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</si>
  <si>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</si>
  <si>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</si>
  <si>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</si>
  <si>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</si>
  <si>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</si>
  <si>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</si>
  <si>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</si>
  <si>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</si>
  <si>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</si>
  <si>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</si>
  <si>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</si>
  <si>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</si>
  <si>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</si>
  <si>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</si>
  <si>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</si>
  <si>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</si>
  <si>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</si>
  <si>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</si>
  <si>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</si>
  <si>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</si>
  <si>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</si>
  <si>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</si>
  <si>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</si>
  <si>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</si>
  <si>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</si>
  <si>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</si>
  <si>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</si>
  <si>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</si>
  <si>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</si>
  <si>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</si>
  <si>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</si>
  <si>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</si>
  <si>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</si>
  <si>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</si>
  <si>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</si>
  <si>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</si>
  <si>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</si>
  <si>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</si>
  <si>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</si>
  <si>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</si>
  <si>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</si>
  <si>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</si>
  <si>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</si>
  <si>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</si>
  <si>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</si>
  <si>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</si>
  <si>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</si>
  <si>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</si>
  <si>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</si>
  <si>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</si>
  <si>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</si>
  <si>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</si>
  <si>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</si>
  <si>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</si>
  <si>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</si>
  <si>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</si>
  <si>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</si>
  <si>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</si>
  <si>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</si>
  <si>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</si>
  <si>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</si>
  <si>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</si>
  <si>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</si>
  <si>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</si>
  <si>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</si>
  <si>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</si>
  <si>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</si>
  <si>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</si>
  <si>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</si>
  <si>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</si>
  <si>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</si>
  <si>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</si>
  <si>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</si>
  <si>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</si>
  <si>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</si>
  <si>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</si>
  <si>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</si>
  <si>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</si>
  <si>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</si>
  <si>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</si>
  <si>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</si>
  <si>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</si>
  <si>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</si>
  <si>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</si>
  <si>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</si>
  <si>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</si>
  <si>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</si>
  <si>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</si>
  <si>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</si>
  <si>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</si>
  <si>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</si>
  <si>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</si>
  <si>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</si>
  <si>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</si>
  <si>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</si>
  <si>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</si>
  <si>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</si>
  <si>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</si>
  <si>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</si>
  <si>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</si>
  <si>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</si>
  <si>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</si>
  <si>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</si>
  <si>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</si>
  <si>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</si>
  <si>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</si>
  <si>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</si>
  <si>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</si>
  <si>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</si>
  <si>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</si>
  <si>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</si>
  <si>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</si>
  <si>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</si>
  <si>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</si>
  <si>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</si>
  <si>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</si>
  <si>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</si>
  <si>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</si>
  <si>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</si>
  <si>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</si>
  <si>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</si>
  <si>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</si>
  <si>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</si>
  <si>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</si>
  <si>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</si>
  <si>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</si>
  <si>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</si>
  <si>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</si>
  <si>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</si>
  <si>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</si>
  <si>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</si>
  <si>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</si>
  <si>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</si>
  <si>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</si>
  <si>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</si>
  <si>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</si>
  <si>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</si>
  <si>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</si>
  <si>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</si>
  <si>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</si>
  <si>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</si>
  <si>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</si>
  <si>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</si>
  <si>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</si>
  <si>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</si>
  <si>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</si>
  <si>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</si>
  <si>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</si>
  <si>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</si>
  <si>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</si>
  <si>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</si>
  <si>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</si>
  <si>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</si>
  <si>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</si>
  <si>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</si>
  <si>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</si>
  <si>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</si>
  <si>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</si>
  <si>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</si>
  <si>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</si>
  <si>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</si>
  <si>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</si>
  <si>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</si>
  <si>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</si>
  <si>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</si>
  <si>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</si>
  <si>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</si>
  <si>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</si>
  <si>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</si>
  <si>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</si>
  <si>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</si>
  <si>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</si>
  <si>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</si>
  <si>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</si>
  <si>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</si>
  <si>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</si>
  <si>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</si>
  <si>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</si>
  <si>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</si>
  <si>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</si>
  <si>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</si>
  <si>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</si>
  <si>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</si>
  <si>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</si>
  <si>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</si>
  <si>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</si>
  <si>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</si>
  <si>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</si>
  <si>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</si>
  <si>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</si>
  <si>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</si>
  <si>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</si>
  <si>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</si>
  <si>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</si>
  <si>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</si>
  <si>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</si>
  <si>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</si>
  <si>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</si>
  <si>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</si>
  <si>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</si>
  <si>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</si>
  <si>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</si>
  <si>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</si>
  <si>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</si>
  <si>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</si>
  <si>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</si>
  <si>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</si>
  <si>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</si>
  <si>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</si>
  <si>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</si>
  <si>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</si>
  <si>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</si>
  <si>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</si>
  <si>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</si>
  <si>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</si>
  <si>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</si>
  <si>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</si>
  <si>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</si>
  <si>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</si>
  <si>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</si>
  <si>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</si>
  <si>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</si>
  <si>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</si>
  <si>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</si>
  <si>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</si>
  <si>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</si>
  <si>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</si>
  <si>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</si>
  <si>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</si>
  <si>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</si>
  <si>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</si>
  <si>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</si>
  <si>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</si>
  <si>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</si>
  <si>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</si>
  <si>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</si>
  <si>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</si>
  <si>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</si>
  <si>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</si>
  <si>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</si>
  <si>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</si>
  <si>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</si>
  <si>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</si>
  <si>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</si>
  <si>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</si>
  <si>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</si>
  <si>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</si>
  <si>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</si>
  <si>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</si>
  <si>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</si>
  <si>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</si>
  <si>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</si>
  <si>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</si>
  <si>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</si>
  <si>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</si>
  <si>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</si>
  <si>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</si>
  <si>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</si>
  <si>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</si>
  <si>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</si>
  <si>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</si>
  <si>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</si>
  <si>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</si>
  <si>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</si>
  <si>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</si>
  <si>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</si>
  <si>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</si>
  <si>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</si>
  <si>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</si>
  <si>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</si>
  <si>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</si>
  <si>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</si>
  <si>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</si>
  <si>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</si>
  <si>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</si>
  <si>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</si>
  <si>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</si>
  <si>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</si>
  <si>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</si>
  <si>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</si>
  <si>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</si>
  <si>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</si>
  <si>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</si>
  <si>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</si>
  <si>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</si>
  <si>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</si>
  <si>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</si>
  <si>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</si>
  <si>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</si>
  <si>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</si>
  <si>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</si>
  <si>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</si>
  <si>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</si>
  <si>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</si>
  <si>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</si>
  <si>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</si>
  <si>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</si>
  <si>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</si>
  <si>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</si>
  <si>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</si>
  <si>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</si>
  <si>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</si>
  <si>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</si>
  <si>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</si>
  <si>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</si>
  <si>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</si>
  <si>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</si>
  <si>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</si>
  <si>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</si>
  <si>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</si>
  <si>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</si>
  <si>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</si>
  <si>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</si>
  <si>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</si>
  <si>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</si>
  <si>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</si>
  <si>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</si>
  <si>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</si>
  <si>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</si>
  <si>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</si>
  <si>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</si>
  <si>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</si>
  <si>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</si>
  <si>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</si>
  <si>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</si>
  <si>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</si>
  <si>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</si>
  <si>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</si>
  <si>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</si>
  <si>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</si>
  <si>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</si>
  <si>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</si>
  <si>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</si>
  <si>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</si>
  <si>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</si>
  <si>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</si>
  <si>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</si>
  <si>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</si>
  <si>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</si>
  <si>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</si>
  <si>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</si>
  <si>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</si>
  <si>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</si>
  <si>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</si>
  <si>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</si>
  <si>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</si>
  <si>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</si>
  <si>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</si>
  <si>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</si>
  <si>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</si>
  <si>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</si>
  <si>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</si>
  <si>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</si>
  <si>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</si>
  <si>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</si>
  <si>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</si>
  <si>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</si>
  <si>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</si>
  <si>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</si>
  <si>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</si>
  <si>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</si>
  <si>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</si>
  <si>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</si>
  <si>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</si>
  <si>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</si>
  <si>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</si>
  <si>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</si>
  <si>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</si>
  <si>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</si>
  <si>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</si>
  <si>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</si>
  <si>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</si>
  <si>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</si>
  <si>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</si>
  <si>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</si>
  <si>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</si>
  <si>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</si>
  <si>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</si>
  <si>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</si>
  <si>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</si>
  <si>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</si>
  <si>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</si>
  <si>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</si>
  <si>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</si>
  <si>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</si>
  <si>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</si>
  <si>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</si>
  <si>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</si>
  <si>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</si>
  <si>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</si>
  <si>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</si>
  <si>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</si>
  <si>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</si>
  <si>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</si>
  <si>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</si>
  <si>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</si>
  <si>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</si>
  <si>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</si>
  <si>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</si>
  <si>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</si>
  <si>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</si>
  <si>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</si>
  <si>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</si>
  <si>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</si>
  <si>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</si>
  <si>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</si>
  <si>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</si>
  <si>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</si>
  <si>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</si>
  <si>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</si>
  <si>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</si>
  <si>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</si>
  <si>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</si>
  <si>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</si>
  <si>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</si>
  <si>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</si>
  <si>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</si>
  <si>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</si>
  <si>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</si>
  <si>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</si>
  <si>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</si>
  <si>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</si>
  <si>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</si>
  <si>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</si>
  <si>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</si>
  <si>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</si>
  <si>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</si>
  <si>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</si>
  <si>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</si>
  <si>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</si>
  <si>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</si>
  <si>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</si>
  <si>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</si>
  <si>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</si>
  <si>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</si>
  <si>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</si>
  <si>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</si>
  <si>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</si>
  <si>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</si>
  <si>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</si>
  <si>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</si>
  <si>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</si>
  <si>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</si>
  <si>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</si>
  <si>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</si>
  <si>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</si>
  <si>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</si>
  <si>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</si>
  <si>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</si>
  <si>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</si>
  <si>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</si>
  <si>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</si>
  <si>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</si>
  <si>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</si>
  <si>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</si>
  <si>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</si>
  <si>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</si>
  <si>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</si>
  <si>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</si>
  <si>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</si>
  <si>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</si>
  <si>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</si>
  <si>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</si>
  <si>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</si>
  <si>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</si>
  <si>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</si>
  <si>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</si>
  <si>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</si>
  <si>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</si>
  <si>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</si>
  <si>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</si>
  <si>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</si>
  <si>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</si>
  <si>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</si>
  <si>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</si>
  <si>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</si>
  <si>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</si>
  <si>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</si>
  <si>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</si>
  <si>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</si>
  <si>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</si>
  <si>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</si>
  <si>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</si>
  <si>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</si>
  <si>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</si>
  <si>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</si>
  <si>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</si>
  <si>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</si>
  <si>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</si>
  <si>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</si>
  <si>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</si>
  <si>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</si>
  <si>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</si>
  <si>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</si>
  <si>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</si>
  <si>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</si>
  <si>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</si>
  <si>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</si>
  <si>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</si>
  <si>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</si>
  <si>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</si>
  <si>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</si>
  <si>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</si>
  <si>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</si>
  <si>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</si>
  <si>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</si>
  <si>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</si>
  <si>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</si>
  <si>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</si>
  <si>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</si>
  <si>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</si>
  <si>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</si>
  <si>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</si>
  <si>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</si>
  <si>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</si>
  <si>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</si>
  <si>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</si>
  <si>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</si>
  <si>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</si>
  <si>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</si>
  <si>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</si>
  <si>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</si>
  <si>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</si>
  <si>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</si>
  <si>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</si>
  <si>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</si>
  <si>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</si>
  <si>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</si>
  <si>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</si>
  <si>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</si>
  <si>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</si>
  <si>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</si>
  <si>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</si>
  <si>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</si>
  <si>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</si>
  <si>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</si>
  <si>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</si>
  <si>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</si>
  <si>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</si>
  <si>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</si>
  <si>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</si>
  <si>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</si>
  <si>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</si>
  <si>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</si>
  <si>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</si>
  <si>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</si>
  <si>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</si>
  <si>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</si>
  <si>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</si>
  <si>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</si>
  <si>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</si>
  <si>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</si>
  <si>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</si>
  <si>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</si>
  <si>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</si>
  <si>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</si>
  <si>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</si>
  <si>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</si>
  <si>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</si>
  <si>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</si>
  <si>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</si>
  <si>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</si>
  <si>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</si>
  <si>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</si>
  <si>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</si>
  <si>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</si>
  <si>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</si>
  <si>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</si>
  <si>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</si>
  <si>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</si>
  <si>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</si>
  <si>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</si>
  <si>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</si>
  <si>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</si>
  <si>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</si>
  <si>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</si>
  <si>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</si>
  <si>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</si>
  <si>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</si>
  <si>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</si>
  <si>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</si>
  <si>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</si>
  <si>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</si>
  <si>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</si>
  <si>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</si>
  <si>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</si>
  <si>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</si>
  <si>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</si>
  <si>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</si>
  <si>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</si>
  <si>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</si>
  <si>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</si>
  <si>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</si>
  <si>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</si>
  <si>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</si>
  <si>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</si>
  <si>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</si>
  <si>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</si>
  <si>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</si>
  <si>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</si>
  <si>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</si>
  <si>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</si>
  <si>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</si>
  <si>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</si>
  <si>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</si>
  <si>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</si>
  <si>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</si>
  <si>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</si>
  <si>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</si>
  <si>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</si>
  <si>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</si>
  <si>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</si>
  <si>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</si>
  <si>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</si>
  <si>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</si>
  <si>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</si>
  <si>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</si>
  <si>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</si>
  <si>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</si>
  <si>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</si>
  <si>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</si>
  <si>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</si>
  <si>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</si>
  <si>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</si>
  <si>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</si>
  <si>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</si>
  <si>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</si>
  <si>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</si>
  <si>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</si>
  <si>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</si>
  <si>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</si>
  <si>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</si>
  <si>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</si>
  <si>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</si>
  <si>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</si>
  <si>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</si>
  <si>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</si>
  <si>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</si>
  <si>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</si>
  <si>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</si>
  <si>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</si>
  <si>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</si>
  <si>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</si>
  <si>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</si>
  <si>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</si>
  <si>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</si>
  <si>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</si>
  <si>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</si>
  <si>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</si>
  <si>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</si>
  <si>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</si>
  <si>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</si>
  <si>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</si>
  <si>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</si>
  <si>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</si>
  <si>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</si>
  <si>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</si>
  <si>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</si>
  <si>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</si>
  <si>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</si>
  <si>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</si>
  <si>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</si>
  <si>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</si>
  <si>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</si>
  <si>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</si>
  <si>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</si>
  <si>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</si>
  <si>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</si>
  <si>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</si>
  <si>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</si>
  <si>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</si>
  <si>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</si>
  <si>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</si>
  <si>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</si>
  <si>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</si>
  <si>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</si>
  <si>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</si>
  <si>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</si>
  <si>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</si>
  <si>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</si>
  <si>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</si>
  <si>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</si>
  <si>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</si>
  <si>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</si>
  <si>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</si>
  <si>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</si>
  <si>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</si>
  <si>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</si>
  <si>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</si>
  <si>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</si>
  <si>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</si>
  <si>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</si>
  <si>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</si>
  <si>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</si>
  <si>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</si>
  <si>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</si>
  <si>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</si>
  <si>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</si>
  <si>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</si>
  <si>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</si>
  <si>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</si>
  <si>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</si>
  <si>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</si>
  <si>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</si>
  <si>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</si>
  <si>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</si>
  <si>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</si>
  <si>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</si>
  <si>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</si>
  <si>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</si>
  <si>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</si>
  <si>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</si>
  <si>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</si>
  <si>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</si>
  <si>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</si>
  <si>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</si>
  <si>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</si>
  <si>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</si>
  <si>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</si>
  <si>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</si>
  <si>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</si>
  <si>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</si>
  <si>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</si>
  <si>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</si>
  <si>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</si>
  <si>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</si>
  <si>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</si>
  <si>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</si>
  <si>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</si>
  <si>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</si>
  <si>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</si>
  <si>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</si>
  <si>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</si>
  <si>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</si>
  <si>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</si>
  <si>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</si>
  <si>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</si>
  <si>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</si>
  <si>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</si>
  <si>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</si>
  <si>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</si>
  <si>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</si>
  <si>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</si>
  <si>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</si>
  <si>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</si>
  <si>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</si>
  <si>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</si>
  <si>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</si>
  <si>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</si>
  <si>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</si>
  <si>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</si>
  <si>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</si>
  <si>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</si>
  <si>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</si>
  <si>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</si>
  <si>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</si>
  <si>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</si>
  <si>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</si>
  <si>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</si>
  <si>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</si>
  <si>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</si>
  <si>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</si>
  <si>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</si>
  <si>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</si>
  <si>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</si>
  <si>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</si>
  <si>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</si>
  <si>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</si>
  <si>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</si>
  <si>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</si>
  <si>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</si>
  <si>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</si>
  <si>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</si>
  <si>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</si>
  <si>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</si>
  <si>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</si>
  <si>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</si>
  <si>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</si>
  <si>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</si>
  <si>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</si>
  <si>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</si>
  <si>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</si>
  <si>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</si>
  <si>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</si>
  <si>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</si>
  <si>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</si>
  <si>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</si>
  <si>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</si>
  <si>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</si>
  <si>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</si>
  <si>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</si>
  <si>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</si>
  <si>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</si>
  <si>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</si>
  <si>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</si>
  <si>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</si>
  <si>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</si>
  <si>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</si>
  <si>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</si>
  <si>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</si>
  <si>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</si>
  <si>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</si>
  <si>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</si>
  <si>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</si>
  <si>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</si>
  <si>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</si>
  <si>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</si>
  <si>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</si>
  <si>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</si>
  <si>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</si>
  <si>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</si>
  <si>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</si>
  <si>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</si>
  <si>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</si>
  <si>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</si>
  <si>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</si>
  <si>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</si>
  <si>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</si>
  <si>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</si>
  <si>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</si>
  <si>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</si>
  <si>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</si>
  <si>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</si>
  <si>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</si>
  <si>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</si>
  <si>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</si>
  <si>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</si>
  <si>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</si>
  <si>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</si>
  <si>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</si>
  <si>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</si>
  <si>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</si>
  <si>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</si>
  <si>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</si>
  <si>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</si>
  <si>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</si>
  <si>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</si>
  <si>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</si>
  <si>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</si>
  <si>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</si>
  <si>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</si>
  <si>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</si>
  <si>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</si>
  <si>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</si>
  <si>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</si>
  <si>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</si>
  <si>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</si>
  <si>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</si>
  <si>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</si>
  <si>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</si>
  <si>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</si>
  <si>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</si>
  <si>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</si>
  <si>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</si>
  <si>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</si>
  <si>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</si>
  <si>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</si>
  <si>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</si>
  <si>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</si>
  <si>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</si>
  <si>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</si>
  <si>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</si>
  <si>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</si>
  <si>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</si>
  <si>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</si>
  <si>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</si>
  <si>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</si>
  <si>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</si>
  <si>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</si>
  <si>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</si>
  <si>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</si>
  <si>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</si>
  <si>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</si>
  <si>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</si>
  <si>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</si>
  <si>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</si>
  <si>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</si>
  <si>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</si>
  <si>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</si>
  <si>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</si>
  <si>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</si>
  <si>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</si>
  <si>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</si>
  <si>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</si>
  <si>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</si>
  <si>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</si>
  <si>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</si>
  <si>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</si>
  <si>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</si>
  <si>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</si>
  <si>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</si>
  <si>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</si>
  <si>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</si>
  <si>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</si>
  <si>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</si>
  <si>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</si>
  <si>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</si>
  <si>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</si>
  <si>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</si>
  <si>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</si>
  <si>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</si>
  <si>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</si>
  <si>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</si>
  <si>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</si>
  <si>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</si>
  <si>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</si>
  <si>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</si>
  <si>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</si>
  <si>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</si>
  <si>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</si>
  <si>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</si>
  <si>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</si>
  <si>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</si>
  <si>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</si>
  <si>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</si>
  <si>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</si>
  <si>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</si>
  <si>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</si>
  <si>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</si>
  <si>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</si>
  <si>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</si>
  <si>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</si>
  <si>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</si>
  <si>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</si>
  <si>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</si>
  <si>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</si>
  <si>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</si>
  <si>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</si>
  <si>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</si>
  <si>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</si>
  <si>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</si>
  <si>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</si>
  <si>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</si>
  <si>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</si>
  <si>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</si>
  <si>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</si>
  <si>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</si>
  <si>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</si>
  <si>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</si>
  <si>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</si>
  <si>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</si>
  <si>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</si>
  <si>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</si>
  <si>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</si>
  <si>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</si>
  <si>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</si>
  <si>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</si>
  <si>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</si>
  <si>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</si>
  <si>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</si>
  <si>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</si>
  <si>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</si>
  <si>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</si>
  <si>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</si>
  <si>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</si>
  <si>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</si>
  <si>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</si>
  <si>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</si>
  <si>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</si>
  <si>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</si>
  <si>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</si>
  <si>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</si>
  <si>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</si>
  <si>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</si>
  <si>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</si>
  <si>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</si>
  <si>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</si>
  <si>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</si>
  <si>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</si>
  <si>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</si>
  <si>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</si>
  <si>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</si>
  <si>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</si>
  <si>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</si>
  <si>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</si>
  <si>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</si>
  <si>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</si>
  <si>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</si>
  <si>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</si>
  <si>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</si>
  <si>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</si>
  <si>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</si>
  <si>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</si>
  <si>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</si>
  <si>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</si>
  <si>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</si>
  <si>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</si>
  <si>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</si>
  <si>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</si>
  <si>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</si>
  <si>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</si>
  <si>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</si>
  <si>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</si>
  <si>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</si>
  <si>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</si>
  <si>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</si>
  <si>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</si>
  <si>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</si>
  <si>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</si>
  <si>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</si>
  <si>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</si>
  <si>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</si>
  <si>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</si>
  <si>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</si>
  <si>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</si>
  <si>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</si>
  <si>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</si>
  <si>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</si>
  <si>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</si>
  <si>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</si>
  <si>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</si>
  <si>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</si>
  <si>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</si>
  <si>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</si>
  <si>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</si>
  <si>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</si>
  <si>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</si>
  <si>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</si>
  <si>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</si>
  <si>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</si>
  <si>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</si>
  <si>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</si>
  <si>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</si>
  <si>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</si>
  <si>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</si>
  <si>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</si>
  <si>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</si>
  <si>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</si>
  <si>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</si>
  <si>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</si>
  <si>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</si>
  <si>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</si>
  <si>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</si>
  <si>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</si>
  <si>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</si>
  <si>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</si>
  <si>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</si>
  <si>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</si>
  <si>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</si>
  <si>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</si>
  <si>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</si>
  <si>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</si>
  <si>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</si>
  <si>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</si>
  <si>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</si>
  <si>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</si>
  <si>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</si>
  <si>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</si>
  <si>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</si>
  <si>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</si>
  <si>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</si>
  <si>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</si>
  <si>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</si>
  <si>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</si>
  <si>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</si>
  <si>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</si>
  <si>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</si>
  <si>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</si>
  <si>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</si>
  <si>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</si>
  <si>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</si>
  <si>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</si>
  <si>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</si>
  <si>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</si>
  <si>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</si>
  <si>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</si>
  <si>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</si>
  <si>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</si>
  <si>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</si>
  <si>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</si>
  <si>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</si>
  <si>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</si>
  <si>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</si>
  <si>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</si>
  <si>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</si>
  <si>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</si>
  <si>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</si>
  <si>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</si>
  <si>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</si>
  <si>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</si>
  <si>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</si>
  <si>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</si>
  <si>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</si>
  <si>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</si>
  <si>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</si>
  <si>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</si>
  <si>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</si>
  <si>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</si>
  <si>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</si>
  <si>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</si>
  <si>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</si>
  <si>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</si>
  <si>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</si>
  <si>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</si>
  <si>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</si>
  <si>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</si>
  <si>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</si>
  <si>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</si>
  <si>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</si>
  <si>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</si>
  <si>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</si>
  <si>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</si>
  <si>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</si>
  <si>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</si>
  <si>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</si>
  <si>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</si>
  <si>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</si>
  <si>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</si>
  <si>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</si>
  <si>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</si>
  <si>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</si>
  <si>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</si>
  <si>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</si>
  <si>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</si>
  <si>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</si>
  <si>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</si>
  <si>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</si>
  <si>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</si>
  <si>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</si>
  <si>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</si>
  <si>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</si>
  <si>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</si>
  <si>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</si>
  <si>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</si>
  <si>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</si>
  <si>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</si>
  <si>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</si>
  <si>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</si>
  <si>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</si>
  <si>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</si>
  <si>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</si>
  <si>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</si>
  <si>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</si>
  <si>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</si>
  <si>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</si>
  <si>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</si>
  <si>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</si>
  <si>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</si>
  <si>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</si>
  <si>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</si>
  <si>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</si>
  <si>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</si>
  <si>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</si>
  <si>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</si>
  <si>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</si>
  <si>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</si>
  <si>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</si>
  <si>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</si>
  <si>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</si>
  <si>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</si>
  <si>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</si>
  <si>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</si>
  <si>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</si>
  <si>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</si>
  <si>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</si>
  <si>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</si>
  <si>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</si>
  <si>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</si>
  <si>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</si>
  <si>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</si>
  <si>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</si>
  <si>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</si>
  <si>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</si>
  <si>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</si>
  <si>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</si>
  <si>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</si>
  <si>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</si>
  <si>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</si>
  <si>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</si>
  <si>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</si>
  <si>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</si>
  <si>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</si>
  <si>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</si>
  <si>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</si>
  <si>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</si>
  <si>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</si>
  <si>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</si>
  <si>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</si>
  <si>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</si>
  <si>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</si>
  <si>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</si>
  <si>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</si>
  <si>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</si>
  <si>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</si>
  <si>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</si>
  <si>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</si>
  <si>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</si>
  <si>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</si>
  <si>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</si>
  <si>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</si>
  <si>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</si>
  <si>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</si>
  <si>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</si>
  <si>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</si>
  <si>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</si>
  <si>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</si>
  <si>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</si>
  <si>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</si>
  <si>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</si>
  <si>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</si>
  <si>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</si>
  <si>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</si>
  <si>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</si>
  <si>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</si>
  <si>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</si>
  <si>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</si>
  <si>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</si>
  <si>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</si>
  <si>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</si>
  <si>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</si>
  <si>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</si>
  <si>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</si>
  <si>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</si>
  <si>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</si>
  <si>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</si>
  <si>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</si>
  <si>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</si>
  <si>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</si>
  <si>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</si>
  <si>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</si>
  <si>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</si>
  <si>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</si>
  <si>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</si>
  <si>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</si>
  <si>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</si>
  <si>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</si>
  <si>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</si>
  <si>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</si>
  <si>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</si>
  <si>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</si>
  <si>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</si>
  <si>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</si>
  <si>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</si>
  <si>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</si>
  <si>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</si>
  <si>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</si>
  <si>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</si>
  <si>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</si>
  <si>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</si>
  <si>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</si>
  <si>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</si>
  <si>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</si>
  <si>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</si>
  <si>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</si>
  <si>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</si>
  <si>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</si>
  <si>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</si>
  <si>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</si>
  <si>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</si>
  <si>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</si>
  <si>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</si>
  <si>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</si>
  <si>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</si>
  <si>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</si>
  <si>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</si>
  <si>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</si>
  <si>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</si>
  <si>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</si>
  <si>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</si>
  <si>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</si>
  <si>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</si>
  <si>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</si>
  <si>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</si>
  <si>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</si>
  <si>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</si>
  <si>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</si>
  <si>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</si>
  <si>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</si>
  <si>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</si>
  <si>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</si>
  <si>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</si>
  <si>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</si>
  <si>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</si>
  <si>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</si>
  <si>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</si>
  <si>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</si>
  <si>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</si>
  <si>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</si>
  <si>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</si>
  <si>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</si>
  <si>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</si>
  <si>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</si>
  <si>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</si>
  <si>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</si>
  <si>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</si>
  <si>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</si>
  <si>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</si>
  <si>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</si>
  <si>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</si>
  <si>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</si>
  <si>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</si>
  <si>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</si>
  <si>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</si>
  <si>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</si>
  <si>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</si>
  <si>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</si>
  <si>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</si>
  <si>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</si>
  <si>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</si>
  <si>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</si>
  <si>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</si>
  <si>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</si>
  <si>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</si>
  <si>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</si>
  <si>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</si>
  <si>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</si>
  <si>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</si>
  <si>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</si>
  <si>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</si>
  <si>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</si>
  <si>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</si>
  <si>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</si>
  <si>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</si>
  <si>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</si>
  <si>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</si>
  <si>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</si>
  <si>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</si>
  <si>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</si>
  <si>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</si>
  <si>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</si>
  <si>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</si>
  <si>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</si>
  <si>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</si>
  <si>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</si>
  <si>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</si>
  <si>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</si>
  <si>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</si>
  <si>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</si>
  <si>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</si>
  <si>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</si>
  <si>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</si>
  <si>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</si>
  <si>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</si>
  <si>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</si>
  <si>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</si>
  <si>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</si>
  <si>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</si>
  <si>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</si>
  <si>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</si>
  <si>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</si>
  <si>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</si>
  <si>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</si>
  <si>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</si>
  <si>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</si>
  <si>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</si>
  <si>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</si>
  <si>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</si>
  <si>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</si>
  <si>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</si>
  <si>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</si>
  <si>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</si>
  <si>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</si>
  <si>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</si>
  <si>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</si>
  <si>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</si>
  <si>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</si>
  <si>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</si>
  <si>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</si>
  <si>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</si>
  <si>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</si>
  <si>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</si>
  <si>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</si>
  <si>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</si>
  <si>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</si>
  <si>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</si>
  <si>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</si>
  <si>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</si>
  <si>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</si>
  <si>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</si>
  <si>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</si>
  <si>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</si>
  <si>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</si>
  <si>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</si>
  <si>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</si>
  <si>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</si>
  <si>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</si>
  <si>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</si>
  <si>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</si>
  <si>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</si>
  <si>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</si>
  <si>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</si>
  <si>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</si>
  <si>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</si>
  <si>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</si>
  <si>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</si>
  <si>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</si>
  <si>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</si>
  <si>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</si>
  <si>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</si>
  <si>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</si>
  <si>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</si>
  <si>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</si>
  <si>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</si>
  <si>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</si>
  <si>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</si>
  <si>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</si>
  <si>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</si>
  <si>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</si>
  <si>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</si>
  <si>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</si>
  <si>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</si>
  <si>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</si>
  <si>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</si>
  <si>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</si>
  <si>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</si>
  <si>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</si>
  <si>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</si>
  <si>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</si>
  <si>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</si>
  <si>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</si>
  <si>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</si>
  <si>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</si>
  <si>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</si>
  <si>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</si>
  <si>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</si>
  <si>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</si>
  <si>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</si>
  <si>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</si>
  <si>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</si>
  <si>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</si>
  <si>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</si>
  <si>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</si>
  <si>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</si>
  <si>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</si>
  <si>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</si>
  <si>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</si>
  <si>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</si>
  <si>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</si>
  <si>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</si>
  <si>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</si>
  <si>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</si>
  <si>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</si>
  <si>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</si>
  <si>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</si>
  <si>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</si>
  <si>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</si>
  <si>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</si>
  <si>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</si>
  <si>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</si>
  <si>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</si>
  <si>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</si>
  <si>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</si>
  <si>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</si>
  <si>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</si>
  <si>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</si>
  <si>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</si>
  <si>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</si>
  <si>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</si>
  <si>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</si>
  <si>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</si>
  <si>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</si>
  <si>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</si>
  <si>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</si>
  <si>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</si>
  <si>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</si>
  <si>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</si>
  <si>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</si>
  <si>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</si>
  <si>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</si>
  <si>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</si>
  <si>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</si>
  <si>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</si>
  <si>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</si>
  <si>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</si>
  <si>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</si>
  <si>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</si>
  <si>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</si>
  <si>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</si>
  <si>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</si>
  <si>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</si>
  <si>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</si>
  <si>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</si>
  <si>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</si>
  <si>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</si>
  <si>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</si>
  <si>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</si>
  <si>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</si>
  <si>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</si>
  <si>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</si>
  <si>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</si>
  <si>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</si>
  <si>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</si>
  <si>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</si>
  <si>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</si>
  <si>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</si>
  <si>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</si>
  <si>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</si>
  <si>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</si>
  <si>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</si>
  <si>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</si>
  <si>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</si>
  <si>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</si>
  <si>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</si>
  <si>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</si>
  <si>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</si>
  <si>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</si>
  <si>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</si>
  <si>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</si>
  <si>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</si>
  <si>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</si>
  <si>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</si>
  <si>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</si>
  <si>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</si>
  <si>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</si>
  <si>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</si>
  <si>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</si>
  <si>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</si>
  <si>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</si>
  <si>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</si>
  <si>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</si>
  <si>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</si>
  <si>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</si>
  <si>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</si>
  <si>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</si>
  <si>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</si>
  <si>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</si>
  <si>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</si>
  <si>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</si>
  <si>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</si>
  <si>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</si>
  <si>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</si>
  <si>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</si>
  <si>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</si>
  <si>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</si>
  <si>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</si>
  <si>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</si>
  <si>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</si>
  <si>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</si>
  <si>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</si>
  <si>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</si>
  <si>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</si>
  <si>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</si>
  <si>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</si>
  <si>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</si>
  <si>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</si>
  <si>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</si>
  <si>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</si>
  <si>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</si>
  <si>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</si>
  <si>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</si>
  <si>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</si>
  <si>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</si>
  <si>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</si>
  <si>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</si>
  <si>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</si>
  <si>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</si>
  <si>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</si>
  <si>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</si>
  <si>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</si>
  <si>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</si>
  <si>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</si>
  <si>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</si>
  <si>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</si>
  <si>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</si>
  <si>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</si>
  <si>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</si>
  <si>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</si>
  <si>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</si>
  <si>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</si>
  <si>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</si>
  <si>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</si>
  <si>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</si>
  <si>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</si>
  <si>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</si>
  <si>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</si>
  <si>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</si>
  <si>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</si>
  <si>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</si>
  <si>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</si>
  <si>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</si>
  <si>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</si>
  <si>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</si>
  <si>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</si>
  <si>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</si>
  <si>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</si>
  <si>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</si>
  <si>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</si>
  <si>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</si>
  <si>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</si>
  <si>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</si>
  <si>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</si>
  <si>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</si>
  <si>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</si>
  <si>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</si>
  <si>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</si>
  <si>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</si>
  <si>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</si>
  <si>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</si>
  <si>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</si>
  <si>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</si>
  <si>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</si>
  <si>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</si>
  <si>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</si>
  <si>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</si>
  <si>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</si>
  <si>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</si>
  <si>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</si>
  <si>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</si>
  <si>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</si>
  <si>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</si>
  <si>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</si>
  <si>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</si>
  <si>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</si>
  <si>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</si>
  <si>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</si>
  <si>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</si>
  <si>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</si>
  <si>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</si>
  <si>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</si>
  <si>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</si>
  <si>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</si>
  <si>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</si>
  <si>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</si>
  <si>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</si>
  <si>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</si>
  <si>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</si>
  <si>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</si>
  <si>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</si>
  <si>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</si>
  <si>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</si>
  <si>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</si>
  <si>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</si>
  <si>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</si>
  <si>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</si>
  <si>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</si>
  <si>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</si>
  <si>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</si>
  <si>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</si>
  <si>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</si>
  <si>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</si>
  <si>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</si>
  <si>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</si>
  <si>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</si>
  <si>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</si>
  <si>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</si>
  <si>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</si>
  <si>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</si>
  <si>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</si>
  <si>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</si>
  <si>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</si>
  <si>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</si>
  <si>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</si>
  <si>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</si>
  <si>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</si>
  <si>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</si>
  <si>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</si>
  <si>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</si>
  <si>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</si>
  <si>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</si>
  <si>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</si>
  <si>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</si>
  <si>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</si>
  <si>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</si>
  <si>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</si>
  <si>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</si>
  <si>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</si>
  <si>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</si>
  <si>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</si>
  <si>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</si>
  <si>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</si>
  <si>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</si>
  <si>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</si>
  <si>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</si>
  <si>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</si>
  <si>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</si>
  <si>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</si>
  <si>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</si>
  <si>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</si>
  <si>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</si>
  <si>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</si>
  <si>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</si>
  <si>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</si>
  <si>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</si>
  <si>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</si>
  <si>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</si>
  <si>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</si>
  <si>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</si>
  <si>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</si>
  <si>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</si>
  <si>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</si>
  <si>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</si>
  <si>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</si>
  <si>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</si>
  <si>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</si>
  <si>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</si>
  <si>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</si>
  <si>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</si>
  <si>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</si>
  <si>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</si>
  <si>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</si>
  <si>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</si>
  <si>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</si>
  <si>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</si>
  <si>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</si>
  <si>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</si>
  <si>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</si>
  <si>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</si>
  <si>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</si>
  <si>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</si>
  <si>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</si>
  <si>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</si>
  <si>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</si>
  <si>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</si>
  <si>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</si>
  <si>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</si>
  <si>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</si>
  <si>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</si>
  <si>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</si>
  <si>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</si>
  <si>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</si>
  <si>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</si>
  <si>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</si>
  <si>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</si>
  <si>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</si>
  <si>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</si>
  <si>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</si>
  <si>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</si>
  <si>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</si>
  <si>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</si>
  <si>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</si>
  <si>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</si>
  <si>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</si>
  <si>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</si>
  <si>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</si>
  <si>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</si>
  <si>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</si>
  <si>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</si>
  <si>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</si>
  <si>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</si>
  <si>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</si>
  <si>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</si>
  <si>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</si>
  <si>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</si>
  <si>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</si>
  <si>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</si>
  <si>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</si>
  <si>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</si>
  <si>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</si>
  <si>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</si>
  <si>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</si>
  <si>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</si>
  <si>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</si>
  <si>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</si>
  <si>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</si>
  <si>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</si>
  <si>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</si>
  <si>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</si>
  <si>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</si>
  <si>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</si>
  <si>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</si>
  <si>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</si>
  <si>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</si>
  <si>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</si>
  <si>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</si>
  <si>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</si>
  <si>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</si>
  <si>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</si>
  <si>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</si>
  <si>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</si>
  <si>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</si>
  <si>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</si>
  <si>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</si>
  <si>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</si>
  <si>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</si>
  <si>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</si>
  <si>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</si>
  <si>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</si>
  <si>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</si>
  <si>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</si>
  <si>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</si>
  <si>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</si>
  <si>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</si>
  <si>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</si>
  <si>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</si>
  <si>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</si>
  <si>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</si>
  <si>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</si>
  <si>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</si>
  <si>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</si>
  <si>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</si>
  <si>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</si>
  <si>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</si>
  <si>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</si>
  <si>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</si>
  <si>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</si>
  <si>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</si>
  <si>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</si>
  <si>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</si>
  <si>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</si>
  <si>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</si>
  <si>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</si>
  <si>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</si>
  <si>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</si>
  <si>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</si>
  <si>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</si>
  <si>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</si>
  <si>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</si>
  <si>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</si>
  <si>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</si>
  <si>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</si>
  <si>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</si>
  <si>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</si>
  <si>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</si>
  <si>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</si>
  <si>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</si>
  <si>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</si>
  <si>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</si>
  <si>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</si>
  <si>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</si>
  <si>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</si>
  <si>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</si>
  <si>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</si>
  <si>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</si>
  <si>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</si>
  <si>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</si>
  <si>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</si>
  <si>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</si>
  <si>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</si>
  <si>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</si>
  <si>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</si>
  <si>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</si>
  <si>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</si>
  <si>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</si>
  <si>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</si>
  <si>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</si>
  <si>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</si>
  <si>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</si>
  <si>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</si>
  <si>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</si>
  <si>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</si>
  <si>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</si>
  <si>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</si>
  <si>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</si>
  <si>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</si>
  <si>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</si>
  <si>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</si>
  <si>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</si>
  <si>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</si>
  <si>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</si>
  <si>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</si>
  <si>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</si>
  <si>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</si>
  <si>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</si>
  <si>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</si>
  <si>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</si>
  <si>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</si>
  <si>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</si>
  <si>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</si>
  <si>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</si>
  <si>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</si>
  <si>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</si>
  <si>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</si>
  <si>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</si>
  <si>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</si>
  <si>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</si>
  <si>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</si>
  <si>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</si>
  <si>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</si>
  <si>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</si>
  <si>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</si>
  <si>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</si>
  <si>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</si>
  <si>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</si>
  <si>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</si>
  <si>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</si>
  <si>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</si>
  <si>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</si>
  <si>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</si>
  <si>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</si>
  <si>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</si>
  <si>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</si>
  <si>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</si>
  <si>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</si>
  <si>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</si>
  <si>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</si>
  <si>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</si>
  <si>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</si>
  <si>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</si>
  <si>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</si>
  <si>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</si>
  <si>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</si>
  <si>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</si>
  <si>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</si>
  <si>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</si>
  <si>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</si>
  <si>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</si>
  <si>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</si>
  <si>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</si>
  <si>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</si>
  <si>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</si>
  <si>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</si>
  <si>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</si>
  <si>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</si>
  <si>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</si>
  <si>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</si>
  <si>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</si>
  <si>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</si>
  <si>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</si>
  <si>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</si>
  <si>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</si>
  <si>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</si>
  <si>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</si>
  <si>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</si>
  <si>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</si>
  <si>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</si>
  <si>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</si>
  <si>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</si>
  <si>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</si>
  <si>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</si>
  <si>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</si>
  <si>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</si>
  <si>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</si>
  <si>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</si>
  <si>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</si>
  <si>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</si>
  <si>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</si>
  <si>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</si>
  <si>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</si>
  <si>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</si>
  <si>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</si>
  <si>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</si>
  <si>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</si>
  <si>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</si>
  <si>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</si>
  <si>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</si>
  <si>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</si>
  <si>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</si>
  <si>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</si>
  <si>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</si>
  <si>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</si>
  <si>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</si>
  <si>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</si>
  <si>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</si>
  <si>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</si>
  <si>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</si>
  <si>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</si>
  <si>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</si>
  <si>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</si>
  <si>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</si>
  <si>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</si>
  <si>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</si>
  <si>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</si>
  <si>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</si>
  <si>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</si>
  <si>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</si>
  <si>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</si>
  <si>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</si>
  <si>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</si>
  <si>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</si>
  <si>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</si>
  <si>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</si>
  <si>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</si>
  <si>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</si>
  <si>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</si>
  <si>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</si>
  <si>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</si>
  <si>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</si>
  <si>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</si>
  <si>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</si>
  <si>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</si>
  <si>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</si>
  <si>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</si>
  <si>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</si>
  <si>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</si>
  <si>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</si>
  <si>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</si>
  <si>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</si>
  <si>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</si>
  <si>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</si>
  <si>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</si>
  <si>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</si>
  <si>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</si>
  <si>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</si>
  <si>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</si>
  <si>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</si>
  <si>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</si>
  <si>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</si>
  <si>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</si>
  <si>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</si>
  <si>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</si>
  <si>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</si>
  <si>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</si>
  <si>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</si>
  <si>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</si>
  <si>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</si>
  <si>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</si>
  <si>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</si>
  <si>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</si>
  <si>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</si>
  <si>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</si>
  <si>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</si>
  <si>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</si>
  <si>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</si>
  <si>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</si>
  <si>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</si>
  <si>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</si>
  <si>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</si>
  <si>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</si>
  <si>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</si>
  <si>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</si>
  <si>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</si>
  <si>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</si>
  <si>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</si>
  <si>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</si>
  <si>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</si>
  <si>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</si>
  <si>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</si>
  <si>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</si>
  <si>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</si>
  <si>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</si>
  <si>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</si>
  <si>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</si>
  <si>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</si>
  <si>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</si>
  <si>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</si>
  <si>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</si>
  <si>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</si>
  <si>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</si>
  <si>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</si>
  <si>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</si>
  <si>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</si>
  <si>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</si>
  <si>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</si>
  <si>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</si>
  <si>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</si>
  <si>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</si>
  <si>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</si>
  <si>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</si>
  <si>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</si>
  <si>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</si>
  <si>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</si>
  <si>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</si>
  <si>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</si>
  <si>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</si>
  <si>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</si>
  <si>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</si>
  <si>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</si>
  <si>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</si>
  <si>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</si>
  <si>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</si>
  <si>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</si>
  <si>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</si>
  <si>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</si>
  <si>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</si>
  <si>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</si>
  <si>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</si>
  <si>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</si>
  <si>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</si>
  <si>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</si>
  <si>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</si>
  <si>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</si>
  <si>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</si>
  <si>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</si>
  <si>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</si>
  <si>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</si>
  <si>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</si>
  <si>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</si>
  <si>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</si>
  <si>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</si>
  <si>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</si>
  <si>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</si>
  <si>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</si>
  <si>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</si>
  <si>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</si>
  <si>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</si>
  <si>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</si>
  <si>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</si>
  <si>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</si>
  <si>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</si>
  <si>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</si>
  <si>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</si>
  <si>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</si>
  <si>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</si>
  <si>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</si>
  <si>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</si>
  <si>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</si>
  <si>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</si>
  <si>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</si>
  <si>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</si>
  <si>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</si>
  <si>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</si>
  <si>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</si>
  <si>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</si>
  <si>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</si>
  <si>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</si>
  <si>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</si>
  <si>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</si>
  <si>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</si>
  <si>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</si>
  <si>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</si>
  <si>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</si>
  <si>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</si>
  <si>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</si>
  <si>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</si>
  <si>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</si>
  <si>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</si>
  <si>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</si>
  <si>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</si>
  <si>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</si>
  <si>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</si>
  <si>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</si>
  <si>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</si>
  <si>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</si>
  <si>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</si>
  <si>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</si>
  <si>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</si>
  <si>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</si>
  <si>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</si>
  <si>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</si>
  <si>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</si>
  <si>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</si>
  <si>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</si>
  <si>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</si>
  <si>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</si>
  <si>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</si>
  <si>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</si>
  <si>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</si>
  <si>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</si>
  <si>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</si>
  <si>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</si>
  <si>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</si>
  <si>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</si>
  <si>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</si>
  <si>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</si>
  <si>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</si>
  <si>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</si>
  <si>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</si>
  <si>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</si>
  <si>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</si>
  <si>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</si>
  <si>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</si>
  <si>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</si>
  <si>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</si>
  <si>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</si>
  <si>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</si>
  <si>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</si>
  <si>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</si>
  <si>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</si>
  <si>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</si>
  <si>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</si>
  <si>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</si>
  <si>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</si>
  <si>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</si>
  <si>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</si>
  <si>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</si>
  <si>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</si>
  <si>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</si>
  <si>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</si>
  <si>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</si>
  <si>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</si>
  <si>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</si>
  <si>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</si>
  <si>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</si>
  <si>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</si>
  <si>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</si>
  <si>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</si>
  <si>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</si>
  <si>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</si>
  <si>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</si>
  <si>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</si>
  <si>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</si>
  <si>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</si>
  <si>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</si>
  <si>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</si>
  <si>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</si>
  <si>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</si>
  <si>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</si>
  <si>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</si>
  <si>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</si>
  <si>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</si>
  <si>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</si>
  <si>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</si>
  <si>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</si>
  <si>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</si>
  <si>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</si>
  <si>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</si>
  <si>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</si>
  <si>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</si>
  <si>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</si>
  <si>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</si>
  <si>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</si>
  <si>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</si>
  <si>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</si>
  <si>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</si>
  <si>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</si>
  <si>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</si>
  <si>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</si>
  <si>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</si>
  <si>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</si>
  <si>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</si>
  <si>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</si>
  <si>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</si>
  <si>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</si>
  <si>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</si>
  <si>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</si>
  <si>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</si>
  <si>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</si>
  <si>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</si>
  <si>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</si>
  <si>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</si>
  <si>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</si>
  <si>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</si>
  <si>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</si>
  <si>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</si>
  <si>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</si>
  <si>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</si>
  <si>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</si>
  <si>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</si>
  <si>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</si>
  <si>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</si>
  <si>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</si>
  <si>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</si>
  <si>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</si>
  <si>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</si>
  <si>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</si>
  <si>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</si>
  <si>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</si>
  <si>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</si>
  <si>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</si>
  <si>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</si>
  <si>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</si>
  <si>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</si>
  <si>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</si>
  <si>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</si>
  <si>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</si>
  <si>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</si>
  <si>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</si>
  <si>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</si>
  <si>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</si>
  <si>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</si>
  <si>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</si>
  <si>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</si>
  <si>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</si>
  <si>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</si>
  <si>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</si>
  <si>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</si>
  <si>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</si>
  <si>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</si>
  <si>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</si>
  <si>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</si>
  <si>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</si>
  <si>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</si>
  <si>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</si>
  <si>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</si>
  <si>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</si>
  <si>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</si>
  <si>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</si>
  <si>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</si>
  <si>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</si>
  <si>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</si>
  <si>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</si>
  <si>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</si>
  <si>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</si>
  <si>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</si>
  <si>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</si>
  <si>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</si>
  <si>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</si>
  <si>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</si>
  <si>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</si>
  <si>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</si>
  <si>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</si>
  <si>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</si>
  <si>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</si>
  <si>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</si>
  <si>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</si>
  <si>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</si>
  <si>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</si>
  <si>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</si>
  <si>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</si>
  <si>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</si>
  <si>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</si>
  <si>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</si>
  <si>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</si>
  <si>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</si>
  <si>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</si>
  <si>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</si>
  <si>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</si>
  <si>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</si>
  <si>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</si>
  <si>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</si>
  <si>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</si>
  <si>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</si>
  <si>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</si>
  <si>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</si>
  <si>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</si>
  <si>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</si>
  <si>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</si>
  <si>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</si>
  <si>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</si>
  <si>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</si>
  <si>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</si>
  <si>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</si>
  <si>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</si>
  <si>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</si>
  <si>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</si>
  <si>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</si>
  <si>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</si>
  <si>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</si>
  <si>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</si>
  <si>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</si>
  <si>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</si>
  <si>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</si>
  <si>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</si>
  <si>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</si>
  <si>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</si>
  <si>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</si>
  <si>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</si>
  <si>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</si>
  <si>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</si>
  <si>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</si>
  <si>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</si>
  <si>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</si>
  <si>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</si>
  <si>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</si>
  <si>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</si>
  <si>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</si>
  <si>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</si>
  <si>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</si>
  <si>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</si>
  <si>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</si>
  <si>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</si>
  <si>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</si>
  <si>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</si>
  <si>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</si>
  <si>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</si>
  <si>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</si>
  <si>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</si>
  <si>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</si>
  <si>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</si>
  <si>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</si>
  <si>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</si>
  <si>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</si>
  <si>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</si>
  <si>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</si>
  <si>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</si>
  <si>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</si>
  <si>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</si>
  <si>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</si>
  <si>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</si>
  <si>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</si>
  <si>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</si>
  <si>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</si>
  <si>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</si>
  <si>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</si>
  <si>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</si>
  <si>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</si>
  <si>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</si>
  <si>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</si>
  <si>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</si>
  <si>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</si>
  <si>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</si>
  <si>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</si>
  <si>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</si>
  <si>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</si>
  <si>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</si>
  <si>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</si>
  <si>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</si>
  <si>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</si>
  <si>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</si>
  <si>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</si>
  <si>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</si>
  <si>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</si>
  <si>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</si>
  <si>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</si>
  <si>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</si>
  <si>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</si>
  <si>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</si>
  <si>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</si>
  <si>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</si>
  <si>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</si>
  <si>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</si>
  <si>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</si>
  <si>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</si>
  <si>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</si>
  <si>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</si>
  <si>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</si>
  <si>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</si>
  <si>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</si>
  <si>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</si>
  <si>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</si>
  <si>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</si>
  <si>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</si>
  <si>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</si>
  <si>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</si>
  <si>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</si>
  <si>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</si>
  <si>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</si>
  <si>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</si>
  <si>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</si>
  <si>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</si>
  <si>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</si>
  <si>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</si>
  <si>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</si>
  <si>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</si>
  <si>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</si>
  <si>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</si>
  <si>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</si>
  <si>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</si>
  <si>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</si>
  <si>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</si>
  <si>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</si>
  <si>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</si>
  <si>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</si>
  <si>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</si>
  <si>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</si>
  <si>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</si>
  <si>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</si>
  <si>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</si>
  <si>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</si>
  <si>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</si>
  <si>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</si>
  <si>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</si>
  <si>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</si>
  <si>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</si>
  <si>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</si>
  <si>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</si>
  <si>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</si>
  <si>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</si>
  <si>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</si>
  <si>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</si>
  <si>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</si>
  <si>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</si>
  <si>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</si>
  <si>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</si>
  <si>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</si>
  <si>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</si>
  <si>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</si>
  <si>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</si>
  <si>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</si>
  <si>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</si>
  <si>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</si>
  <si>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</si>
  <si>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</si>
  <si>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</si>
  <si>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</si>
  <si>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</si>
  <si>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</si>
  <si>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</si>
  <si>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</si>
  <si>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</si>
  <si>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</si>
  <si>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</si>
  <si>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</si>
  <si>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</si>
  <si>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</si>
  <si>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</si>
  <si>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</si>
  <si>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</si>
  <si>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</si>
  <si>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</si>
  <si>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</si>
  <si>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</si>
  <si>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</si>
  <si>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</si>
  <si>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</si>
  <si>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</si>
  <si>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</si>
  <si>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</si>
  <si>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</si>
  <si>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</si>
  <si>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</si>
  <si>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</si>
  <si>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</si>
  <si>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</si>
  <si>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</si>
  <si>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</si>
  <si>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</si>
  <si>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</si>
  <si>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</si>
  <si>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</si>
  <si>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</si>
  <si>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</si>
  <si>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</si>
  <si>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</si>
  <si>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</si>
  <si>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</si>
  <si>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</si>
  <si>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</si>
  <si>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</si>
  <si>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</si>
  <si>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</si>
  <si>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</si>
  <si>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</si>
  <si>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</si>
  <si>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</si>
  <si>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</si>
  <si>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</si>
  <si>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</si>
  <si>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</si>
  <si>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</si>
  <si>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</si>
  <si>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</si>
  <si>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</si>
  <si>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</si>
  <si>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</si>
  <si>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</si>
  <si>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</si>
  <si>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</si>
  <si>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</si>
  <si>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</si>
  <si>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</si>
  <si>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</si>
  <si>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</si>
  <si>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</si>
  <si>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</si>
  <si>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</si>
  <si>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</si>
  <si>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</si>
  <si>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</si>
  <si>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</si>
  <si>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</si>
  <si>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</si>
  <si>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</si>
  <si>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</si>
  <si>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</si>
  <si>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</si>
  <si>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</si>
  <si>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</si>
  <si>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</si>
  <si>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</si>
  <si>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</si>
  <si>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</si>
  <si>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</si>
  <si>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</si>
  <si>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</si>
  <si>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</si>
  <si>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</si>
  <si>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</si>
  <si>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</si>
  <si>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</si>
  <si>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</si>
  <si>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</si>
  <si>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</si>
  <si>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</si>
  <si>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</si>
  <si>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</si>
  <si>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</si>
  <si>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</si>
  <si>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</si>
  <si>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</si>
  <si>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</si>
  <si>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</si>
  <si>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</si>
  <si>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</si>
  <si>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</si>
  <si>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</si>
  <si>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</si>
  <si>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</si>
  <si>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</si>
  <si>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</si>
  <si>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</si>
  <si>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</si>
  <si>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</si>
  <si>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</si>
  <si>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</si>
  <si>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</si>
  <si>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</si>
  <si>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</si>
  <si>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</si>
  <si>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</si>
  <si>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</si>
  <si>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</si>
  <si>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</si>
  <si>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</si>
  <si>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</si>
  <si>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</si>
  <si>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</si>
  <si>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</si>
  <si>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</si>
  <si>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</si>
  <si>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</si>
  <si>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</si>
  <si>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</si>
  <si>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</si>
  <si>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</si>
  <si>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</si>
  <si>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</si>
  <si>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</si>
  <si>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</si>
  <si>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</si>
  <si>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</si>
  <si>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</si>
  <si>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</si>
  <si>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</si>
  <si>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</si>
  <si>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</si>
  <si>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</si>
  <si>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</si>
  <si>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</si>
  <si>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</si>
  <si>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</si>
  <si>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</si>
  <si>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</si>
  <si>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</si>
  <si>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</si>
  <si>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</si>
  <si>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</si>
  <si>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</si>
  <si>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</si>
  <si>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</si>
  <si>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</si>
  <si>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</si>
  <si>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</si>
  <si>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</si>
  <si>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</si>
  <si>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</si>
  <si>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</si>
  <si>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</si>
  <si>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</si>
  <si>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</si>
  <si>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</si>
  <si>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</si>
  <si>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</si>
  <si>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</si>
  <si>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</si>
  <si>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</si>
  <si>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</si>
  <si>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</si>
  <si>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</si>
  <si>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</si>
  <si>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</si>
  <si>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</si>
  <si>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</si>
  <si>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</si>
  <si>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</si>
  <si>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</si>
  <si>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</si>
  <si>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</si>
  <si>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</si>
  <si>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</si>
  <si>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</si>
  <si>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</si>
  <si>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</si>
  <si>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</si>
  <si>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</si>
  <si>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</si>
  <si>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</si>
  <si>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</si>
  <si>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</si>
  <si>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</si>
  <si>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</si>
  <si>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</si>
  <si>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</si>
  <si>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</si>
  <si>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</si>
  <si>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</si>
  <si>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</si>
  <si>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</si>
  <si>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</si>
  <si>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</si>
  <si>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</si>
  <si>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</si>
  <si>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</si>
  <si>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</si>
  <si>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</si>
  <si>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</si>
  <si>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</si>
  <si>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</si>
  <si>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</si>
  <si>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</si>
  <si>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</si>
  <si>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</si>
  <si>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</si>
  <si>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</si>
  <si>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</si>
  <si>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</si>
  <si>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</si>
  <si>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</si>
  <si>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</si>
  <si>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</si>
  <si>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</si>
  <si>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</si>
  <si>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</si>
  <si>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</si>
  <si>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</si>
  <si>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</si>
  <si>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</si>
  <si>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</si>
  <si>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</si>
  <si>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</si>
  <si>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</si>
  <si>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</si>
  <si>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</si>
  <si>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</si>
  <si>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</si>
  <si>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</si>
  <si>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</si>
  <si>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</si>
  <si>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</si>
  <si>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</si>
  <si>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</si>
  <si>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</si>
  <si>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</si>
  <si>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</si>
  <si>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</si>
  <si>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</si>
  <si>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</si>
  <si>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</si>
  <si>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</si>
  <si>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</si>
  <si>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</si>
  <si>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</si>
  <si>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</si>
  <si>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</si>
  <si>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</si>
  <si>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</si>
  <si>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</si>
  <si>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</si>
  <si>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</si>
  <si>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</si>
  <si>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</si>
  <si>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</si>
  <si>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</si>
  <si>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</si>
  <si>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</si>
  <si>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</si>
  <si>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</si>
  <si>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</si>
  <si>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</si>
  <si>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</si>
  <si>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</si>
  <si>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</si>
  <si>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</si>
  <si>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</si>
  <si>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</si>
  <si>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</si>
  <si>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</si>
  <si>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</si>
  <si>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</si>
  <si>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</si>
  <si>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</si>
  <si>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</si>
  <si>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</si>
  <si>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</si>
  <si>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</si>
  <si>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</si>
  <si>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</si>
  <si>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</si>
  <si>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</si>
  <si>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</si>
  <si>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</si>
  <si>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</si>
  <si>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</si>
  <si>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</si>
  <si>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</si>
  <si>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</si>
  <si>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</si>
  <si>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</si>
  <si>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</si>
  <si>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</si>
  <si>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</si>
  <si>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</si>
  <si>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</si>
  <si>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</si>
  <si>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</si>
  <si>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</si>
  <si>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</si>
  <si>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</si>
  <si>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</si>
  <si>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</si>
  <si>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</si>
  <si>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</si>
  <si>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</si>
  <si>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</si>
  <si>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</si>
  <si>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</si>
  <si>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</si>
  <si>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</si>
  <si>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</si>
  <si>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</si>
  <si>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</si>
  <si>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</si>
  <si>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</si>
  <si>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</si>
  <si>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</si>
  <si>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</si>
  <si>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</si>
  <si>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</si>
  <si>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</si>
  <si>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</si>
  <si>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</si>
  <si>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</si>
  <si>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</si>
  <si>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</si>
  <si>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</si>
  <si>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</si>
  <si>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</si>
  <si>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</si>
  <si>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</si>
  <si>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</si>
  <si>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</si>
  <si>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</si>
  <si>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</si>
  <si>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</si>
  <si>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</si>
  <si>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</si>
  <si>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</si>
  <si>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</si>
  <si>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</si>
  <si>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</si>
  <si>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</si>
  <si>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</si>
  <si>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</si>
  <si>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</si>
  <si>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</si>
  <si>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</si>
  <si>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</si>
  <si>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</si>
  <si>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</si>
  <si>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</si>
  <si>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</si>
  <si>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</si>
  <si>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</si>
  <si>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</si>
  <si>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</si>
  <si>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</si>
  <si>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</si>
  <si>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</si>
  <si>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</si>
  <si>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</si>
  <si>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</si>
  <si>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</si>
  <si>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</si>
  <si>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</si>
  <si>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</si>
  <si>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</si>
  <si>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</si>
  <si>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</si>
  <si>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</si>
  <si>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</si>
  <si>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</si>
  <si>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</si>
  <si>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</si>
  <si>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</si>
  <si>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</si>
  <si>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</si>
  <si>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</si>
  <si>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</si>
  <si>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</si>
  <si>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</si>
  <si>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</si>
  <si>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</si>
  <si>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</si>
  <si>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</si>
  <si>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</si>
  <si>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</si>
  <si>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</si>
  <si>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</si>
  <si>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</si>
  <si>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</si>
  <si>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</si>
  <si>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</si>
  <si>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</si>
  <si>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</si>
  <si>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</si>
  <si>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</si>
  <si>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</si>
  <si>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</si>
  <si>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</si>
  <si>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</si>
  <si>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</si>
  <si>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</si>
  <si>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</si>
  <si>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</si>
  <si>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</si>
  <si>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</si>
  <si>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</si>
  <si>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</si>
  <si>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</si>
  <si>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</si>
  <si>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</si>
  <si>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</si>
  <si>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</si>
  <si>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</si>
  <si>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</si>
  <si>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</si>
  <si>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</si>
  <si>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</si>
  <si>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</si>
  <si>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</si>
  <si>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</si>
  <si>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</si>
  <si>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</si>
  <si>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</si>
  <si>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</si>
  <si>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</si>
  <si>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</si>
  <si>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</si>
  <si>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</si>
  <si>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</si>
  <si>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</si>
  <si>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</si>
  <si>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</si>
  <si>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</si>
  <si>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</si>
  <si>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</si>
  <si>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</si>
  <si>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</si>
  <si>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</si>
  <si>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</si>
  <si>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</si>
  <si>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</si>
  <si>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</si>
  <si>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</si>
  <si>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</si>
  <si>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</si>
  <si>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</si>
  <si>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</si>
  <si>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</si>
  <si>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</si>
  <si>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</si>
  <si>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</si>
  <si>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</si>
  <si>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</si>
  <si>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</si>
  <si>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</si>
  <si>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</si>
  <si>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</si>
  <si>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</si>
  <si>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</si>
  <si>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</si>
  <si>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</si>
  <si>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</si>
  <si>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</si>
  <si>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</si>
  <si>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</si>
  <si>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</si>
  <si>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</si>
  <si>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</si>
  <si>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</si>
  <si>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</si>
  <si>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</si>
  <si>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</si>
  <si>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</si>
  <si>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</si>
  <si>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</si>
  <si>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</si>
  <si>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</si>
  <si>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</si>
  <si>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</si>
  <si>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</si>
  <si>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</si>
  <si>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</si>
  <si>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</si>
  <si>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</si>
  <si>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</si>
  <si>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</si>
  <si>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</si>
  <si>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</si>
  <si>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</si>
  <si>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</si>
  <si>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</si>
  <si>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</si>
  <si>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</si>
  <si>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</si>
  <si>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</si>
  <si>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</si>
  <si>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</si>
  <si>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</si>
  <si>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</si>
  <si>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</si>
  <si>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</si>
  <si>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</si>
  <si>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</si>
  <si>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</si>
  <si>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</si>
  <si>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</si>
  <si>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</si>
  <si>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</si>
  <si>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</si>
  <si>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</si>
  <si>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</si>
  <si>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</si>
  <si>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</si>
  <si>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</si>
  <si>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</si>
  <si>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</si>
  <si>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</si>
  <si>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</si>
  <si>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</si>
  <si>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</si>
  <si>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</si>
  <si>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</si>
  <si>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</si>
  <si>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</si>
  <si>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</si>
  <si>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</si>
  <si>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</si>
  <si>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</si>
  <si>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</si>
  <si>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</si>
  <si>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</si>
  <si>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</si>
  <si>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</si>
  <si>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</si>
  <si>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</si>
  <si>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</si>
  <si>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</si>
  <si>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</si>
  <si>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</si>
  <si>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</si>
  <si>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</si>
  <si>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</si>
  <si>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</si>
  <si>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</si>
  <si>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</si>
  <si>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</si>
  <si>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</si>
  <si>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</si>
  <si>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</si>
  <si>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</si>
  <si>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</si>
  <si>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</si>
  <si>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</si>
  <si>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</si>
  <si>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</si>
  <si>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</si>
  <si>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</si>
  <si>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</si>
  <si>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</si>
  <si>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</si>
  <si>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</si>
  <si>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</si>
  <si>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</si>
  <si>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</si>
  <si>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</si>
  <si>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</si>
  <si>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</si>
  <si>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</si>
  <si>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</si>
  <si>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</si>
  <si>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</si>
  <si>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</si>
  <si>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</si>
  <si>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</si>
  <si>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</si>
  <si>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</si>
  <si>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</si>
  <si>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</si>
  <si>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</si>
  <si>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</si>
  <si>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</si>
  <si>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</si>
  <si>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</si>
  <si>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</si>
  <si>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</si>
  <si>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</si>
  <si>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</si>
  <si>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</si>
  <si>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</si>
  <si>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</si>
  <si>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</si>
  <si>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</si>
  <si>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</si>
  <si>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</si>
  <si>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</si>
  <si>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</si>
  <si>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</si>
  <si>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</si>
  <si>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</si>
  <si>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</si>
  <si>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</si>
  <si>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</si>
  <si>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</si>
  <si>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</si>
  <si>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</si>
  <si>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</si>
  <si>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</si>
  <si>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</si>
  <si>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</si>
  <si>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</si>
  <si>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</si>
  <si>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</si>
  <si>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</si>
  <si>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</si>
  <si>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</si>
  <si>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</si>
  <si>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</si>
  <si>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</si>
  <si>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</si>
  <si>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</si>
  <si>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</si>
  <si>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</si>
  <si>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</si>
  <si>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</si>
  <si>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</si>
  <si>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</si>
  <si>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</si>
  <si>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</si>
  <si>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</si>
  <si>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</si>
  <si>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</si>
  <si>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</si>
  <si>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</si>
  <si>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</si>
  <si>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</si>
  <si>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</si>
  <si>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</si>
  <si>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</si>
  <si>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</si>
  <si>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</si>
  <si>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</si>
  <si>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</si>
  <si>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</si>
  <si>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</si>
  <si>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</si>
  <si>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</si>
  <si>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</si>
  <si>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</si>
  <si>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</si>
  <si>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</si>
  <si>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</si>
  <si>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</si>
  <si>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</si>
  <si>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</si>
  <si>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</si>
  <si>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</si>
  <si>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</si>
  <si>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</si>
  <si>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</si>
  <si>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</si>
  <si>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</si>
  <si>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</si>
  <si>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</si>
  <si>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</si>
  <si>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</si>
  <si>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</si>
  <si>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</si>
  <si>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</si>
  <si>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</si>
  <si>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</si>
  <si>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</si>
  <si>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</si>
  <si>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</si>
  <si>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</si>
  <si>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</si>
  <si>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</si>
  <si>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</si>
  <si>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</si>
  <si>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</si>
  <si>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</si>
  <si>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</si>
  <si>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</si>
  <si>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</si>
  <si>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</si>
  <si>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</si>
  <si>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</si>
  <si>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</si>
  <si>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</si>
  <si>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</si>
  <si>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</si>
  <si>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</si>
  <si>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</si>
  <si>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</si>
  <si>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</si>
  <si>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</si>
  <si>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</si>
  <si>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</si>
  <si>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</si>
  <si>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</si>
  <si>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</si>
  <si>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</si>
  <si>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</si>
  <si>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</si>
  <si>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</si>
  <si>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</si>
  <si>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</si>
  <si>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</si>
  <si>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</si>
  <si>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</si>
  <si>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</si>
  <si>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</si>
  <si>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</si>
  <si>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</si>
  <si>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</si>
  <si>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</si>
  <si>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</si>
  <si>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</si>
  <si>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</si>
  <si>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</si>
  <si>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</si>
  <si>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</si>
  <si>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</si>
  <si>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</si>
  <si>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</si>
  <si>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</si>
  <si>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</si>
  <si>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</si>
  <si>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</si>
  <si>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</si>
  <si>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</si>
  <si>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</si>
  <si>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</si>
  <si>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</si>
  <si>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</si>
  <si>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</si>
  <si>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</si>
  <si>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</si>
  <si>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</si>
  <si>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</si>
  <si>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</si>
  <si>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</si>
  <si>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</si>
  <si>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</si>
  <si>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</si>
  <si>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</si>
  <si>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</si>
  <si>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</si>
  <si>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</si>
  <si>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</si>
  <si>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</si>
  <si>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</si>
  <si>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</si>
  <si>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</si>
  <si>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</si>
  <si>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</si>
  <si>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</si>
  <si>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</si>
  <si>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</si>
  <si>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</si>
  <si>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</si>
  <si>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</si>
  <si>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</si>
  <si>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</si>
  <si>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</si>
  <si>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</si>
  <si>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</si>
  <si>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</si>
  <si>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</si>
  <si>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</si>
  <si>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</si>
  <si>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</si>
  <si>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</si>
  <si>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</si>
  <si>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</si>
  <si>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</si>
  <si>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</si>
  <si>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</si>
  <si>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</si>
  <si>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</si>
  <si>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</si>
  <si>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</si>
  <si>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</si>
  <si>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</si>
  <si>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</si>
  <si>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</si>
  <si>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</si>
  <si>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</si>
  <si>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</si>
  <si>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</si>
  <si>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</si>
  <si>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</si>
  <si>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</si>
  <si>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</si>
  <si>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</si>
  <si>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</si>
  <si>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</si>
  <si>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</si>
  <si>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</si>
  <si>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</si>
  <si>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</si>
  <si>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</si>
  <si>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</si>
  <si>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</si>
  <si>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</si>
  <si>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</si>
  <si>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</si>
  <si>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</si>
  <si>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</si>
  <si>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</si>
  <si>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</si>
  <si>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</si>
  <si>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</si>
  <si>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</si>
  <si>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</si>
  <si>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</si>
  <si>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</si>
  <si>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</si>
  <si>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</si>
  <si>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</si>
  <si>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</si>
  <si>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</si>
  <si>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</si>
  <si>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</si>
  <si>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</si>
  <si>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</si>
  <si>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</si>
  <si>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</si>
  <si>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</si>
  <si>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</si>
  <si>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</si>
  <si>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</si>
  <si>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</si>
  <si>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</si>
  <si>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</si>
  <si>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</si>
  <si>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</si>
  <si>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</si>
  <si>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</si>
  <si>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</si>
  <si>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</si>
  <si>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</si>
  <si>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</si>
  <si>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</si>
  <si>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</si>
  <si>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</si>
  <si>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</si>
  <si>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</si>
  <si>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</si>
  <si>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</si>
  <si>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</si>
  <si>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</si>
  <si>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</si>
  <si>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</si>
  <si>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</si>
  <si>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</si>
  <si>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</si>
  <si>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</si>
  <si>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</si>
  <si>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</si>
  <si>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</si>
  <si>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</si>
  <si>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</si>
  <si>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</si>
  <si>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</si>
  <si>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</si>
  <si>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</si>
  <si>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</si>
  <si>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</si>
  <si>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</si>
  <si>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</si>
  <si>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</si>
  <si>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</si>
  <si>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</si>
  <si>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</si>
  <si>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</si>
  <si>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</si>
  <si>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</si>
  <si>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</si>
  <si>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</si>
  <si>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</si>
  <si>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</si>
  <si>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</si>
  <si>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</si>
  <si>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</si>
  <si>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</si>
  <si>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</si>
  <si>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</si>
  <si>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</si>
  <si>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</si>
  <si>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</si>
  <si>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</si>
  <si>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</si>
  <si>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</si>
  <si>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</si>
  <si>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</si>
  <si>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</si>
  <si>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</si>
  <si>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</si>
  <si>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</si>
  <si>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</si>
  <si>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</si>
  <si>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</si>
  <si>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</si>
  <si>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</si>
  <si>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</si>
  <si>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</si>
  <si>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</si>
  <si>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</si>
  <si>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</si>
  <si>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</si>
  <si>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</si>
  <si>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</si>
  <si>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</si>
  <si>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</si>
  <si>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</si>
  <si>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</si>
  <si>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</si>
  <si>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</si>
  <si>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</si>
  <si>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</si>
  <si>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</si>
  <si>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</si>
  <si>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</si>
  <si>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</si>
  <si>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</si>
  <si>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</si>
  <si>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</si>
  <si>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</si>
  <si>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</si>
  <si>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</si>
  <si>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</si>
  <si>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</si>
  <si>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</si>
  <si>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</si>
  <si>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</si>
  <si>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</si>
  <si>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</si>
  <si>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</si>
  <si>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</si>
  <si>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</si>
  <si>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</si>
  <si>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</si>
  <si>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</si>
  <si>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</si>
  <si>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</si>
  <si>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</si>
  <si>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</si>
  <si>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</si>
  <si>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</si>
  <si>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</si>
  <si>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</si>
  <si>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</si>
  <si>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</si>
  <si>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</si>
  <si>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</si>
  <si>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</si>
  <si>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</si>
  <si>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</si>
  <si>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</si>
  <si>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</si>
  <si>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</si>
  <si>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</si>
  <si>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</si>
  <si>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</si>
  <si>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</si>
  <si>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</si>
  <si>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</si>
  <si>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</si>
  <si>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</si>
  <si>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</si>
  <si>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</si>
  <si>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</si>
  <si>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</si>
  <si>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</si>
  <si>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</si>
  <si>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</si>
  <si>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</si>
  <si>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</si>
  <si>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</si>
  <si>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</si>
  <si>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</si>
  <si>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</si>
  <si>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</si>
  <si>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</si>
  <si>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</si>
  <si>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</si>
  <si>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</si>
  <si>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</si>
  <si>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</si>
  <si>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</si>
  <si>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</si>
  <si>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</si>
  <si>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</si>
  <si>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</si>
  <si>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</si>
  <si>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</si>
  <si>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</si>
  <si>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</si>
  <si>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</si>
  <si>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</si>
  <si>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</si>
  <si>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</si>
  <si>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</si>
  <si>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</si>
  <si>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</si>
  <si>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</si>
  <si>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</si>
  <si>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</si>
  <si>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</si>
  <si>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</si>
  <si>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</si>
  <si>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</si>
  <si>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</si>
  <si>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</si>
  <si>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</si>
  <si>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</si>
  <si>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</si>
  <si>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</si>
  <si>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</si>
  <si>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</si>
  <si>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</si>
  <si>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</si>
  <si>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</si>
  <si>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</si>
  <si>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</si>
  <si>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</si>
  <si>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</si>
  <si>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</si>
  <si>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</si>
  <si>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</si>
  <si>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</si>
  <si>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</si>
  <si>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</si>
  <si>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</si>
  <si>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</si>
  <si>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</si>
  <si>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</si>
  <si>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</si>
  <si>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</si>
  <si>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</si>
  <si>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</si>
  <si>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</si>
  <si>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</si>
  <si>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</si>
  <si>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</si>
  <si>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</si>
  <si>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</si>
  <si>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</si>
  <si>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</si>
  <si>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</si>
  <si>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</si>
  <si>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</si>
  <si>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</si>
  <si>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</si>
  <si>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</si>
  <si>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</si>
  <si>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</si>
  <si>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</si>
  <si>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</si>
  <si>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</si>
  <si>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</si>
  <si>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</si>
  <si>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</si>
  <si>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</si>
  <si>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</si>
  <si>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</si>
  <si>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</si>
  <si>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</si>
  <si>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</si>
  <si>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</si>
  <si>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</si>
  <si>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</si>
  <si>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</si>
  <si>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</si>
  <si>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</si>
  <si>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</si>
  <si>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</si>
  <si>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</si>
  <si>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</si>
  <si>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</si>
  <si>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</si>
  <si>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</si>
  <si>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</si>
  <si>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</si>
  <si>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</si>
  <si>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</si>
  <si>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</si>
  <si>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</si>
  <si>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</si>
  <si>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</si>
  <si>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</si>
  <si>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</si>
  <si>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</si>
  <si>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</si>
  <si>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</si>
  <si>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</si>
  <si>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</si>
  <si>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</si>
  <si>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</si>
  <si>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</si>
  <si>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</si>
  <si>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</si>
  <si>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</si>
  <si>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</si>
  <si>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</si>
  <si>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</si>
  <si>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</si>
  <si>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</si>
  <si>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</si>
  <si>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</si>
  <si>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</si>
  <si>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</si>
  <si>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</si>
  <si>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</si>
  <si>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</si>
  <si>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</si>
  <si>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</si>
  <si>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</si>
  <si>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</si>
  <si>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</si>
  <si>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</si>
  <si>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</si>
  <si>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</si>
  <si>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</si>
  <si>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</si>
  <si>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</si>
  <si>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</si>
  <si>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</si>
  <si>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</si>
  <si>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</si>
  <si>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</si>
  <si>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</si>
  <si>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</si>
  <si>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</si>
  <si>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</si>
  <si>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</si>
  <si>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</si>
  <si>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</si>
  <si>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</si>
  <si>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</si>
  <si>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</si>
  <si>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</si>
  <si>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</si>
  <si>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</si>
  <si>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</si>
  <si>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</si>
  <si>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</si>
  <si>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</si>
  <si>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</si>
  <si>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</si>
  <si>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</si>
  <si>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</si>
  <si>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</si>
  <si>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</si>
  <si>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</si>
  <si>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</si>
  <si>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</si>
  <si>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</si>
  <si>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</si>
  <si>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</si>
  <si>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</si>
  <si>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</si>
  <si>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</si>
  <si>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</si>
  <si>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</si>
  <si>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</si>
  <si>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</si>
  <si>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</si>
  <si>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</si>
  <si>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</si>
  <si>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</si>
  <si>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</si>
  <si>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</si>
  <si>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</si>
  <si>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</si>
  <si>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</si>
  <si>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</si>
  <si>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</si>
  <si>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</si>
  <si>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</si>
  <si>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</si>
  <si>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</si>
  <si>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</si>
  <si>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</si>
  <si>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</si>
  <si>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</si>
  <si>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</si>
  <si>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</si>
  <si>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</si>
  <si>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</si>
  <si>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</si>
  <si>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</si>
  <si>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</si>
  <si>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</si>
  <si>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</si>
  <si>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</si>
  <si>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</si>
  <si>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</si>
  <si>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</si>
  <si>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</si>
  <si>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</si>
  <si>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</si>
  <si>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</si>
  <si>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</si>
  <si>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</si>
  <si>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</si>
  <si>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</si>
  <si>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</si>
  <si>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</si>
  <si>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</si>
  <si>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</si>
  <si>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</si>
  <si>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</si>
  <si>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</si>
  <si>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</si>
  <si>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</si>
  <si>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</si>
  <si>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</si>
  <si>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</si>
  <si>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</si>
  <si>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</si>
  <si>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</si>
  <si>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</si>
  <si>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</si>
  <si>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</si>
  <si>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</si>
  <si>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</si>
  <si>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</si>
  <si>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</si>
  <si>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</si>
  <si>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</si>
  <si>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</si>
  <si>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</si>
  <si>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</si>
  <si>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</si>
  <si>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</si>
  <si>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</si>
  <si>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</si>
  <si>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</si>
  <si>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</si>
  <si>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</si>
  <si>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</si>
  <si>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</si>
  <si>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</si>
  <si>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</si>
  <si>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</si>
  <si>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</si>
  <si>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</si>
  <si>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</si>
  <si>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</si>
  <si>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</si>
  <si>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</si>
  <si>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</si>
  <si>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</si>
  <si>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</si>
  <si>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</si>
  <si>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</si>
  <si>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</si>
  <si>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</si>
  <si>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</si>
  <si>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</si>
  <si>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</si>
  <si>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</si>
  <si>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</si>
  <si>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</si>
  <si>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</si>
  <si>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</si>
  <si>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</si>
  <si>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</si>
  <si>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</si>
  <si>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</si>
  <si>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</si>
  <si>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</si>
  <si>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</si>
  <si>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</si>
  <si>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</si>
  <si>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</si>
  <si>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</si>
  <si>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</si>
  <si>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</si>
  <si>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</si>
  <si>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</si>
  <si>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</si>
  <si>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</si>
  <si>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</si>
  <si>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</si>
  <si>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</si>
  <si>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</si>
  <si>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</si>
  <si>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</si>
  <si>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</si>
  <si>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</si>
  <si>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</si>
  <si>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</si>
  <si>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</si>
  <si>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</si>
  <si>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</si>
  <si>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</si>
  <si>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</si>
  <si>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</si>
  <si>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</si>
  <si>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</si>
  <si>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</si>
  <si>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</si>
  <si>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</si>
  <si>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</si>
  <si>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</si>
  <si>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</si>
  <si>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</si>
  <si>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</si>
  <si>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</si>
  <si>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</si>
  <si>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</si>
  <si>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</si>
  <si>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</si>
  <si>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</si>
  <si>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</si>
  <si>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</si>
  <si>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</si>
  <si>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</si>
  <si>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</si>
  <si>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</si>
  <si>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</si>
  <si>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</si>
  <si>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</si>
  <si>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</si>
  <si>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</si>
  <si>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</si>
  <si>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</si>
  <si>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</si>
  <si>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</si>
  <si>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</si>
  <si>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</si>
  <si>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</si>
  <si>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</si>
  <si>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</si>
  <si>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</si>
  <si>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</si>
  <si>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</si>
  <si>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</si>
  <si>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</si>
  <si>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</si>
  <si>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</si>
  <si>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</si>
  <si>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</si>
  <si>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</si>
  <si>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</si>
  <si>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</si>
  <si>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</si>
  <si>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</si>
  <si>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</si>
  <si>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</si>
  <si>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</si>
  <si>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</si>
  <si>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</si>
  <si>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</si>
  <si>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</si>
  <si>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</si>
  <si>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</si>
  <si>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</si>
  <si>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</si>
  <si>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</si>
  <si>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</si>
  <si>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</si>
  <si>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</si>
  <si>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</si>
  <si>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</si>
  <si>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</si>
  <si>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</si>
  <si>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</si>
  <si>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</si>
  <si>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</si>
  <si>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</si>
  <si>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</si>
  <si>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</si>
  <si>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</si>
  <si>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</si>
  <si>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</si>
  <si>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</si>
  <si>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</si>
  <si>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</si>
  <si>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</si>
  <si>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</si>
  <si>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</si>
  <si>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</si>
  <si>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</si>
  <si>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</si>
  <si>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</si>
  <si>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</si>
  <si>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</si>
  <si>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</si>
  <si>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</si>
  <si>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</si>
  <si>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</si>
  <si>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</si>
  <si>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</si>
  <si>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</si>
  <si>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</si>
  <si>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</si>
  <si>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</si>
  <si>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</si>
  <si>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</si>
  <si>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</si>
  <si>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</si>
  <si>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</si>
  <si>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</si>
  <si>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</si>
  <si>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</si>
  <si>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</si>
  <si>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</si>
  <si>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</si>
  <si>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</si>
  <si>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</si>
  <si>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</si>
  <si>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</si>
  <si>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</si>
  <si>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</si>
  <si>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</si>
  <si>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</si>
  <si>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</si>
  <si>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</si>
  <si>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</si>
  <si>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</si>
  <si>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</si>
  <si>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</si>
  <si>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</si>
  <si>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</si>
  <si>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</si>
  <si>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</si>
  <si>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</si>
  <si>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</si>
  <si>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</si>
  <si>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</si>
  <si>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</si>
  <si>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</si>
  <si>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</si>
  <si>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</si>
  <si>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</si>
  <si>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</si>
  <si>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</si>
  <si>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</si>
  <si>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</si>
  <si>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</si>
  <si>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</si>
  <si>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</si>
  <si>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</si>
  <si>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</si>
  <si>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</si>
  <si>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</si>
  <si>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</si>
  <si>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</si>
  <si>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</si>
  <si>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</si>
  <si>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</si>
  <si>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</si>
  <si>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</si>
  <si>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</si>
  <si>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</si>
  <si>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</si>
  <si>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</si>
  <si>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</si>
  <si>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</si>
  <si>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</si>
  <si>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</si>
  <si>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</si>
  <si>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</si>
  <si>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</si>
  <si>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</si>
  <si>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</si>
  <si>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</si>
  <si>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</si>
  <si>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</si>
  <si>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</si>
  <si>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</si>
  <si>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</si>
  <si>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</si>
  <si>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</si>
  <si>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</si>
  <si>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</si>
  <si>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</si>
  <si>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</si>
  <si>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</si>
  <si>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</si>
  <si>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</si>
  <si>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</si>
  <si>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</si>
  <si>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</si>
  <si>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</si>
  <si>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</si>
  <si>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</si>
  <si>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</si>
  <si>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</si>
  <si>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</si>
  <si>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</si>
  <si>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</si>
  <si>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</si>
  <si>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</si>
  <si>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</si>
  <si>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</si>
  <si>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</si>
  <si>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</si>
  <si>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</si>
  <si>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</si>
  <si>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</si>
  <si>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</si>
  <si>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</si>
  <si>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</si>
  <si>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</si>
  <si>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</si>
  <si>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</si>
  <si>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</si>
  <si>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</si>
  <si>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</si>
  <si>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</si>
  <si>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</si>
  <si>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</si>
  <si>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</si>
  <si>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</si>
  <si>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</si>
  <si>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</si>
  <si>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</si>
  <si>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</si>
  <si>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</si>
  <si>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</si>
  <si>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</si>
  <si>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</si>
  <si>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</si>
  <si>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</si>
  <si>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</si>
  <si>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</si>
  <si>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</si>
  <si>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</si>
  <si>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</si>
  <si>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</si>
  <si>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</si>
  <si>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</si>
  <si>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</si>
  <si>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</si>
  <si>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</si>
  <si>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</si>
  <si>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</si>
  <si>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</si>
  <si>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</si>
  <si>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</si>
  <si>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</si>
  <si>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</si>
  <si>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</si>
  <si>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</si>
  <si>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</si>
  <si>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</si>
  <si>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</si>
  <si>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</si>
  <si>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</si>
  <si>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</si>
  <si>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</si>
  <si>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</si>
  <si>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</si>
  <si>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</si>
  <si>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</si>
  <si>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</si>
  <si>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</si>
  <si>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</si>
  <si>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</si>
  <si>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</si>
  <si>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</si>
  <si>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</si>
  <si>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</si>
  <si>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</si>
  <si>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</si>
  <si>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</si>
  <si>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</si>
  <si>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</si>
  <si>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</si>
  <si>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</si>
  <si>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</si>
  <si>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</si>
  <si>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</si>
  <si>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</si>
  <si>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</si>
  <si>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</si>
  <si>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</si>
  <si>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</si>
  <si>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</si>
  <si>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</si>
  <si>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</si>
  <si>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</si>
  <si>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</si>
  <si>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</si>
  <si>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</si>
  <si>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</si>
  <si>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</si>
  <si>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</si>
  <si>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</si>
  <si>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</si>
  <si>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</si>
  <si>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</si>
  <si>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</si>
  <si>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</si>
  <si>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</si>
  <si>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</si>
  <si>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</si>
  <si>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</si>
  <si>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</si>
  <si>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</si>
  <si>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</si>
  <si>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</si>
  <si>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</si>
  <si>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</si>
  <si>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</si>
  <si>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</si>
  <si>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</si>
  <si>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</si>
  <si>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</si>
  <si>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</si>
  <si>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</si>
  <si>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</si>
  <si>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</si>
  <si>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</si>
  <si>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</si>
  <si>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</si>
  <si>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</si>
  <si>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</si>
  <si>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</si>
  <si>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</si>
  <si>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</si>
  <si>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</si>
  <si>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</si>
  <si>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</si>
  <si>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</si>
  <si>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</si>
  <si>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</si>
  <si>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</si>
  <si>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</si>
  <si>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</si>
  <si>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</si>
  <si>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</si>
  <si>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</si>
  <si>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</si>
  <si>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</si>
  <si>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</si>
  <si>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</si>
  <si>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</si>
  <si>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</si>
  <si>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</si>
  <si>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</si>
  <si>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</si>
  <si>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</si>
  <si>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</si>
  <si>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</si>
  <si>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</si>
  <si>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</si>
  <si>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</si>
  <si>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</si>
  <si>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</si>
  <si>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</si>
  <si>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</si>
  <si>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</si>
  <si>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</si>
  <si>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</si>
  <si>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</si>
  <si>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</si>
  <si>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</si>
  <si>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</si>
  <si>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</si>
  <si>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</si>
  <si>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</si>
  <si>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</si>
  <si>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</si>
  <si>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</si>
  <si>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</si>
  <si>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</si>
  <si>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</si>
  <si>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</si>
  <si>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</si>
  <si>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</si>
  <si>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</si>
  <si>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</si>
  <si>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</si>
  <si>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</si>
  <si>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</si>
  <si>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</si>
  <si>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</si>
  <si>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</si>
  <si>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</si>
  <si>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</si>
  <si>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</si>
  <si>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</si>
  <si>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</si>
  <si>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</si>
  <si>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</si>
  <si>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</si>
  <si>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</si>
  <si>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</si>
  <si>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</si>
  <si>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</si>
  <si>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</si>
  <si>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</si>
  <si>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</si>
  <si>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</si>
  <si>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</si>
  <si>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</si>
  <si>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</si>
  <si>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</si>
  <si>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</si>
  <si>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</si>
  <si>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</si>
  <si>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</si>
  <si>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</si>
  <si>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</si>
  <si>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</si>
  <si>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</si>
  <si>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</si>
  <si>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</si>
  <si>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</si>
  <si>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</si>
  <si>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</si>
  <si>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</si>
  <si>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</si>
  <si>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</si>
  <si>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</si>
  <si>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</si>
  <si>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</si>
  <si>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</si>
  <si>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</si>
  <si>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</si>
  <si>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</si>
  <si>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</si>
  <si>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</si>
  <si>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</si>
  <si>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</si>
  <si>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</si>
  <si>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</si>
  <si>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</si>
  <si>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</si>
  <si>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</si>
  <si>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</si>
  <si>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</si>
  <si>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</si>
  <si>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</si>
  <si>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</si>
  <si>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</si>
  <si>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</si>
  <si>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</si>
  <si>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</si>
  <si>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</si>
  <si>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</si>
  <si>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</si>
  <si>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</si>
  <si>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</si>
  <si>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</si>
  <si>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</si>
  <si>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</si>
  <si>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</si>
  <si>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</si>
  <si>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</si>
  <si>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</si>
  <si>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</si>
  <si>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</si>
  <si>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</si>
  <si>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</si>
  <si>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</si>
  <si>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</si>
  <si>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</si>
  <si>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</si>
  <si>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</si>
  <si>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</si>
  <si>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</si>
  <si>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</si>
  <si>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</si>
  <si>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</si>
  <si>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</si>
  <si>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</si>
  <si>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</si>
  <si>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</si>
  <si>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</si>
  <si>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</si>
  <si>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</si>
  <si>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</si>
  <si>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</si>
  <si>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</si>
  <si>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</si>
  <si>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</si>
  <si>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</si>
  <si>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</si>
  <si>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</si>
  <si>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</si>
  <si>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</si>
  <si>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</si>
  <si>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</si>
  <si>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</si>
  <si>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</si>
  <si>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</si>
  <si>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</si>
  <si>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</si>
  <si>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</si>
  <si>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</si>
  <si>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</si>
  <si>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</si>
  <si>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</si>
  <si>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</si>
  <si>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</si>
  <si>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</si>
  <si>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</si>
  <si>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</si>
  <si>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</si>
  <si>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</si>
  <si>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</si>
  <si>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</si>
  <si>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</si>
  <si>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</si>
  <si>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</si>
  <si>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</si>
  <si>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</si>
  <si>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</si>
  <si>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</si>
  <si>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</si>
  <si>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</si>
  <si>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</si>
  <si>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</si>
  <si>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</si>
  <si>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</si>
  <si>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</si>
  <si>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</si>
  <si>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</si>
  <si>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</si>
  <si>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</si>
  <si>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</si>
  <si>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</si>
  <si>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</si>
  <si>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</si>
  <si>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</si>
  <si>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</si>
  <si>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</si>
  <si>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</si>
  <si>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</si>
  <si>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</si>
  <si>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</si>
  <si>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</si>
  <si>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</si>
  <si>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</si>
  <si>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</si>
  <si>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</si>
  <si>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</si>
  <si>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</si>
  <si>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</si>
  <si>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</si>
  <si>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</si>
  <si>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</si>
  <si>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</si>
  <si>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</si>
  <si>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</si>
  <si>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</si>
  <si>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</si>
  <si>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</si>
  <si>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</si>
  <si>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</si>
  <si>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</si>
  <si>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</si>
  <si>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</si>
  <si>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</si>
  <si>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</si>
  <si>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</si>
  <si>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</si>
  <si>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</si>
  <si>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</si>
  <si>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</si>
  <si>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</si>
  <si>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</si>
  <si>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</si>
  <si>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</si>
  <si>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</si>
  <si>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</si>
  <si>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</si>
  <si>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</si>
  <si>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</si>
  <si>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</si>
  <si>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</si>
  <si>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</si>
  <si>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</si>
  <si>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</si>
  <si>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</si>
  <si>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</si>
  <si>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</si>
  <si>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</si>
  <si>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</si>
  <si>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</si>
  <si>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</si>
  <si>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</si>
  <si>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</si>
  <si>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</si>
  <si>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</si>
  <si>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</si>
  <si>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</si>
  <si>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</si>
  <si>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</si>
  <si>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</si>
  <si>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</si>
  <si>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</si>
  <si>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</si>
  <si>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</si>
  <si>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</si>
  <si>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</si>
  <si>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</si>
  <si>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</si>
  <si>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</si>
  <si>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</si>
  <si>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</si>
  <si>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</si>
  <si>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</si>
  <si>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</si>
  <si>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</si>
  <si>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</si>
  <si>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</si>
  <si>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</si>
  <si>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</si>
  <si>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</si>
  <si>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</si>
  <si>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</si>
  <si>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</si>
  <si>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</si>
  <si>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</si>
  <si>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</si>
  <si>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</si>
  <si>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</si>
  <si>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</si>
  <si>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</si>
  <si>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</si>
  <si>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</si>
  <si>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</si>
  <si>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</si>
  <si>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</si>
  <si>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</si>
  <si>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</si>
  <si>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</si>
  <si>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</si>
  <si>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</si>
  <si>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</si>
  <si>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</si>
  <si>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</si>
  <si>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</si>
  <si>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</si>
  <si>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</si>
  <si>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</si>
  <si>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</si>
  <si>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</si>
  <si>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</si>
  <si>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</si>
  <si>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</si>
  <si>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</si>
  <si>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</si>
  <si>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</si>
  <si>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</si>
  <si>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</si>
  <si>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</si>
  <si>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</si>
  <si>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</si>
  <si>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</si>
  <si>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</si>
  <si>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</si>
  <si>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</si>
  <si>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</si>
  <si>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</si>
  <si>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</si>
  <si>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</si>
  <si>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</si>
  <si>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</si>
  <si>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</si>
  <si>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</si>
  <si>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</si>
  <si>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</si>
  <si>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</si>
  <si>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</si>
  <si>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</si>
  <si>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</si>
  <si>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</si>
  <si>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</si>
  <si>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</si>
  <si>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</si>
  <si>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</si>
  <si>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</si>
  <si>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</si>
  <si>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</si>
  <si>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</si>
  <si>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</si>
  <si>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</si>
  <si>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</si>
  <si>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</si>
  <si>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</si>
  <si>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</si>
  <si>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</si>
  <si>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</si>
  <si>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</si>
  <si>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</si>
  <si>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</si>
  <si>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</si>
  <si>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</si>
  <si>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</si>
  <si>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</si>
  <si>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</si>
  <si>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</si>
  <si>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</si>
  <si>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</si>
  <si>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</si>
  <si>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</si>
  <si>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</si>
  <si>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</si>
  <si>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</si>
  <si>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</si>
  <si>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</si>
  <si>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</si>
  <si>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</si>
  <si>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</si>
  <si>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</si>
  <si>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</si>
  <si>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</si>
  <si>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</si>
  <si>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</si>
  <si>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</si>
  <si>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</si>
  <si>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</si>
  <si>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</si>
  <si>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</si>
  <si>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</si>
  <si>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</si>
  <si>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</si>
  <si>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</si>
  <si>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</si>
  <si>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</si>
  <si>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</si>
  <si>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</si>
  <si>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</si>
  <si>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</si>
  <si>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</si>
  <si>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</si>
  <si>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</si>
  <si>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</si>
  <si>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</si>
  <si>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</si>
  <si>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</si>
  <si>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</si>
  <si>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</si>
  <si>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</si>
  <si>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</si>
  <si>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</si>
  <si>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</si>
  <si>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</si>
  <si>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</si>
  <si>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</si>
  <si>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</si>
  <si>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</si>
  <si>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</si>
  <si>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</si>
  <si>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</si>
  <si>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</si>
  <si>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</si>
  <si>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</si>
  <si>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</si>
  <si>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</si>
  <si>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</si>
  <si>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</si>
  <si>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</si>
  <si>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</si>
  <si>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</si>
  <si>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</si>
  <si>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</si>
  <si>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</si>
  <si>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</si>
  <si>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</si>
  <si>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</si>
  <si>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</si>
  <si>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</si>
  <si>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</si>
  <si>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</si>
  <si>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</si>
  <si>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</si>
  <si>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</si>
  <si>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</si>
  <si>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</si>
  <si>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</si>
  <si>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</si>
  <si>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</si>
  <si>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</si>
  <si>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</si>
  <si>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</si>
  <si>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</si>
  <si>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</si>
  <si>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</si>
  <si>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</si>
  <si>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</si>
  <si>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</si>
  <si>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</si>
  <si>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</si>
  <si>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</si>
  <si>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</si>
  <si>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</si>
  <si>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</si>
  <si>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</si>
  <si>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</si>
  <si>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</si>
  <si>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</si>
  <si>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</si>
  <si>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</si>
  <si>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</si>
  <si>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</si>
  <si>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</si>
  <si>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</si>
  <si>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</si>
  <si>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</si>
  <si>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</si>
  <si>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</si>
  <si>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</si>
  <si>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</si>
  <si>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</si>
  <si>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</si>
  <si>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</si>
  <si>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</si>
  <si>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</si>
  <si>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</si>
  <si>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</si>
  <si>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</si>
  <si>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</si>
  <si>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</si>
  <si>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</si>
  <si>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</si>
  <si>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</si>
  <si>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</si>
  <si>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</si>
  <si>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</si>
  <si>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</si>
  <si>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</si>
  <si>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</si>
  <si>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</si>
  <si>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</si>
  <si>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</si>
  <si>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</si>
  <si>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</si>
  <si>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</si>
  <si>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</si>
  <si>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</si>
  <si>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</si>
  <si>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</si>
  <si>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</si>
  <si>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</si>
  <si>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</si>
  <si>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</si>
  <si>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</si>
  <si>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</si>
  <si>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</si>
  <si>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</si>
  <si>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</si>
  <si>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</si>
  <si>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</si>
  <si>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</si>
  <si>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</si>
  <si>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</si>
  <si>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</si>
  <si>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</si>
  <si>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</si>
  <si>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</si>
  <si>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</si>
  <si>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</si>
  <si>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</si>
  <si>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</si>
  <si>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</si>
  <si>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</si>
  <si>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</si>
  <si>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</si>
  <si>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</si>
  <si>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</si>
  <si>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</si>
  <si>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</si>
  <si>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</si>
  <si>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</si>
  <si>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</si>
  <si>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</si>
  <si>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</si>
  <si>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</si>
  <si>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</si>
  <si>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</si>
  <si>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</si>
  <si>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</si>
  <si>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</si>
  <si>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</si>
  <si>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</si>
  <si>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</si>
  <si>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</si>
  <si>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</si>
  <si>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</si>
  <si>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</si>
  <si>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</si>
  <si>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</si>
  <si>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</si>
  <si>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</si>
  <si>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</si>
  <si>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</si>
  <si>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</si>
  <si>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</si>
  <si>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</si>
  <si>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</si>
  <si>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</si>
  <si>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</si>
  <si>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</si>
  <si>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</si>
  <si>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</si>
  <si>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</si>
  <si>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</si>
  <si>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</si>
  <si>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</si>
  <si>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</si>
  <si>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</si>
  <si>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</si>
  <si>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</si>
  <si>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</si>
  <si>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</si>
  <si>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</si>
  <si>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</si>
  <si>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</si>
  <si>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</si>
  <si>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</si>
  <si>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</si>
  <si>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</si>
  <si>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</si>
  <si>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</si>
  <si>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</si>
  <si>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</si>
  <si>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</si>
  <si>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</si>
  <si>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</si>
  <si>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</si>
  <si>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</si>
  <si>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</si>
  <si>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</si>
  <si>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</si>
  <si>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</si>
  <si>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</si>
  <si>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</si>
  <si>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</si>
  <si>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</si>
  <si>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</si>
  <si>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</si>
  <si>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</si>
  <si>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</si>
  <si>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</si>
  <si>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</si>
  <si>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</si>
  <si>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</si>
  <si>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</si>
  <si>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</si>
  <si>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</si>
  <si>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</si>
  <si>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</si>
  <si>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</si>
  <si>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</si>
  <si>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</si>
  <si>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</si>
  <si>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</si>
  <si>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</si>
  <si>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</si>
  <si>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</si>
  <si>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</si>
  <si>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</si>
  <si>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</si>
  <si>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</si>
  <si>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</si>
  <si>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</si>
  <si>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</si>
  <si>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</si>
  <si>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</si>
  <si>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</si>
  <si>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</si>
  <si>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</si>
  <si>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</si>
  <si>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</si>
  <si>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</si>
  <si>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</si>
  <si>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</si>
  <si>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</si>
  <si>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</si>
  <si>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</si>
  <si>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</si>
  <si>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</si>
  <si>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</si>
  <si>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</si>
  <si>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</si>
  <si>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</si>
  <si>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</si>
  <si>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</si>
  <si>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</si>
  <si>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</si>
  <si>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</si>
  <si>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</si>
  <si>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</si>
  <si>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</si>
  <si>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</si>
  <si>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</si>
  <si>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</si>
  <si>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</si>
  <si>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</si>
  <si>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</si>
  <si>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</si>
  <si>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</si>
  <si>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</si>
  <si>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</si>
  <si>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</si>
  <si>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</si>
  <si>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</si>
  <si>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</si>
  <si>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</si>
  <si>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</si>
  <si>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</si>
  <si>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</si>
  <si>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</si>
  <si>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</si>
  <si>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</si>
  <si>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</si>
  <si>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</si>
  <si>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</si>
  <si>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</si>
  <si>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</si>
  <si>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</si>
  <si>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</si>
  <si>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</si>
  <si>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</si>
  <si>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</si>
  <si>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</si>
  <si>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</si>
  <si>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</si>
  <si>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</si>
  <si>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</si>
  <si>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</si>
  <si>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</si>
  <si>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</si>
  <si>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</si>
  <si>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</si>
  <si>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</si>
  <si>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</si>
  <si>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</si>
  <si>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</si>
  <si>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</si>
  <si>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</si>
  <si>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</si>
  <si>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</si>
  <si>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</si>
  <si>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</si>
  <si>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</si>
  <si>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</si>
  <si>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</si>
  <si>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</si>
  <si>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</si>
  <si>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</si>
  <si>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</si>
  <si>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</si>
  <si>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</si>
  <si>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</si>
  <si>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</si>
  <si>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</si>
  <si>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</si>
  <si>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</si>
  <si>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</si>
  <si>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</si>
  <si>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</si>
  <si>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</si>
  <si>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</si>
  <si>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</si>
  <si>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</si>
  <si>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</si>
  <si>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</si>
  <si>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</si>
  <si>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</si>
  <si>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</si>
  <si>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</si>
  <si>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</si>
  <si>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</si>
  <si>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</si>
  <si>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</si>
  <si>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</si>
  <si>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</si>
  <si>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</si>
  <si>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</si>
  <si>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</si>
  <si>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</si>
  <si>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</si>
  <si>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</si>
  <si>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</si>
  <si>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</si>
  <si>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</si>
  <si>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</si>
  <si>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</si>
  <si>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</si>
  <si>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</si>
  <si>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</si>
  <si>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</si>
  <si>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</si>
  <si>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</si>
  <si>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</si>
  <si>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</si>
  <si>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</si>
  <si>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</si>
  <si>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</si>
  <si>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</si>
  <si>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</si>
  <si>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</si>
  <si>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</si>
  <si>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</si>
  <si>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</si>
  <si>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</si>
  <si>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</si>
  <si>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</si>
  <si>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</si>
  <si>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</si>
  <si>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</si>
  <si>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</si>
  <si>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</si>
  <si>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</si>
  <si>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</si>
  <si>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</si>
  <si>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</si>
  <si>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</si>
  <si>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</si>
  <si>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</si>
  <si>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</si>
  <si>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</si>
  <si>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</si>
  <si>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</si>
  <si>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</si>
  <si>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</si>
  <si>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</si>
  <si>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</si>
  <si>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</si>
  <si>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</si>
  <si>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</si>
  <si>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</si>
  <si>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</si>
  <si>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</si>
  <si>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</si>
  <si>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</si>
  <si>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</si>
  <si>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</si>
  <si>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</si>
  <si>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</si>
  <si>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</si>
  <si>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</si>
  <si>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</si>
  <si>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</si>
  <si>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</si>
  <si>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</si>
  <si>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</si>
  <si>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</si>
  <si>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</si>
  <si>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</si>
  <si>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</si>
  <si>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</si>
  <si>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</si>
  <si>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</si>
  <si>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</si>
  <si>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</si>
  <si>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</si>
  <si>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</si>
  <si>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</si>
  <si>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</si>
  <si>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</si>
  <si>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</si>
  <si>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</si>
  <si>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</si>
  <si>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</si>
  <si>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</si>
  <si>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</si>
  <si>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</si>
  <si>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</si>
  <si>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</si>
  <si>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</si>
  <si>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</si>
  <si>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</si>
  <si>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</si>
  <si>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</si>
  <si>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</si>
  <si>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</si>
  <si>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</si>
  <si>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</si>
  <si>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</si>
  <si>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</si>
  <si>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</si>
  <si>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</si>
  <si>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</si>
  <si>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</si>
  <si>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</si>
  <si>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</si>
  <si>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</si>
  <si>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</si>
  <si>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</si>
  <si>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</si>
  <si>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</si>
  <si>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</si>
  <si>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</si>
  <si>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</si>
  <si>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</si>
  <si>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</si>
  <si>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</si>
  <si>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</si>
  <si>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</si>
  <si>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</si>
  <si>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</si>
  <si>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</si>
  <si>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</si>
  <si>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</si>
  <si>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</si>
  <si>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</si>
  <si>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</si>
  <si>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</si>
  <si>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</si>
  <si>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</si>
  <si>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</si>
  <si>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</si>
  <si>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</si>
  <si>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</si>
  <si>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</si>
  <si>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</si>
  <si>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</si>
  <si>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</si>
  <si>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</si>
  <si>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</si>
  <si>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</si>
  <si>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</si>
  <si>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</si>
  <si>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</si>
  <si>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</si>
  <si>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</si>
  <si>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</si>
  <si>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</si>
  <si>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</si>
  <si>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</si>
  <si>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</si>
  <si>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</si>
  <si>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</si>
  <si>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</si>
  <si>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</si>
  <si>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</si>
  <si>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</si>
  <si>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</si>
  <si>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</si>
  <si>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</si>
  <si>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</si>
  <si>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</si>
  <si>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</si>
  <si>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</si>
  <si>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</si>
  <si>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</si>
  <si>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</si>
  <si>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</si>
  <si>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</si>
  <si>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</si>
  <si>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</si>
  <si>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</si>
  <si>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</si>
  <si>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</si>
  <si>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</si>
  <si>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</si>
  <si>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</si>
  <si>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</si>
  <si>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</si>
  <si>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</si>
  <si>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</si>
  <si>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</si>
  <si>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</si>
  <si>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</si>
  <si>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</si>
  <si>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</si>
  <si>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</si>
  <si>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</si>
  <si>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</si>
  <si>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</si>
  <si>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</si>
  <si>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</si>
  <si>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</si>
  <si>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</si>
  <si>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</si>
  <si>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</si>
  <si>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</si>
  <si>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</si>
  <si>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</si>
  <si>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</si>
  <si>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</si>
  <si>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</si>
  <si>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</si>
  <si>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</si>
  <si>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</si>
  <si>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</si>
  <si>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</si>
  <si>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</si>
  <si>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</si>
  <si>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</si>
  <si>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</si>
  <si>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</si>
  <si>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</si>
  <si>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</si>
  <si>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</si>
  <si>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</si>
  <si>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</si>
  <si>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</si>
  <si>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</si>
  <si>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</si>
  <si>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</si>
  <si>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</si>
  <si>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</si>
  <si>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</si>
  <si>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</si>
  <si>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</si>
  <si>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</si>
  <si>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</si>
  <si>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</si>
  <si>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</si>
  <si>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</si>
  <si>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</si>
  <si>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</si>
  <si>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</si>
  <si>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</si>
  <si>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</si>
  <si>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</si>
  <si>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</si>
  <si>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</si>
  <si>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</si>
  <si>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</si>
  <si>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</si>
  <si>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</si>
  <si>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</si>
  <si>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</si>
  <si>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</si>
  <si>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</si>
  <si>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</si>
  <si>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</si>
  <si>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</si>
  <si>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</si>
  <si>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</si>
  <si>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</si>
  <si>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</si>
  <si>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</si>
  <si>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</si>
  <si>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</si>
  <si>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</si>
  <si>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</si>
  <si>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</si>
  <si>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</si>
  <si>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</si>
  <si>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</si>
  <si>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</si>
  <si>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</si>
  <si>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</si>
  <si>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</si>
  <si>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</si>
  <si>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</si>
  <si>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</si>
  <si>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</si>
  <si>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</si>
  <si>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</si>
  <si>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</si>
  <si>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</si>
  <si>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</si>
  <si>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</si>
  <si>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</si>
  <si>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</si>
  <si>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</si>
  <si>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</si>
  <si>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</si>
  <si>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</si>
  <si>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</si>
  <si>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</si>
  <si>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</si>
  <si>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</si>
  <si>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</si>
  <si>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</si>
  <si>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</si>
  <si>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</si>
  <si>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</si>
  <si>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</si>
  <si>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</si>
  <si>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</si>
  <si>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</si>
  <si>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</si>
  <si>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</si>
  <si>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</si>
  <si>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</si>
  <si>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</si>
  <si>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</si>
  <si>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</si>
  <si>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</si>
  <si>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</si>
  <si>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</si>
  <si>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</si>
  <si>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</si>
  <si>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</si>
  <si>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</si>
  <si>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</si>
  <si>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</si>
  <si>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</si>
  <si>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</si>
  <si>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</si>
  <si>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</si>
  <si>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</si>
  <si>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</si>
  <si>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</si>
  <si>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</si>
  <si>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</si>
  <si>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</si>
  <si>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</si>
  <si>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</si>
  <si>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</si>
  <si>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</si>
  <si>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</si>
  <si>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</si>
  <si>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</si>
  <si>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</si>
  <si>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</si>
  <si>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</si>
  <si>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</si>
  <si>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</si>
  <si>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</si>
  <si>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</si>
  <si>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</si>
  <si>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</si>
  <si>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</si>
  <si>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</si>
  <si>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</si>
  <si>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</si>
  <si>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</si>
  <si>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</si>
  <si>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</si>
  <si>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</si>
  <si>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</si>
  <si>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</si>
  <si>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</si>
  <si>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</si>
  <si>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</si>
  <si>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</si>
  <si>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</si>
  <si>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</si>
  <si>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</si>
  <si>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</si>
  <si>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</si>
  <si>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</si>
  <si>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</si>
  <si>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</si>
  <si>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</si>
  <si>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</si>
  <si>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</si>
  <si>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</si>
  <si>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</si>
  <si>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</si>
  <si>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</si>
  <si>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</si>
  <si>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</si>
  <si>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</si>
  <si>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</si>
  <si>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</si>
  <si>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</si>
  <si>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</si>
  <si>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</si>
  <si>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</si>
  <si>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</si>
  <si>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</si>
  <si>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</si>
  <si>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</si>
  <si>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</si>
  <si>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</si>
  <si>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</si>
  <si>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</si>
  <si>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</si>
  <si>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</si>
  <si>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</si>
  <si>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</si>
  <si>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</si>
  <si>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</si>
  <si>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</si>
  <si>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</si>
  <si>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</si>
  <si>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</si>
  <si>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</si>
  <si>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</si>
  <si>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</si>
  <si>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</si>
  <si>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</si>
  <si>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</si>
  <si>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</si>
  <si>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</si>
  <si>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</si>
  <si>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</si>
  <si>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</si>
  <si>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</si>
  <si>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</si>
  <si>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</si>
  <si>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</si>
  <si>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</si>
  <si>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</si>
  <si>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</si>
  <si>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</si>
  <si>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</si>
  <si>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</si>
  <si>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</si>
  <si>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</si>
  <si>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</si>
  <si>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</si>
  <si>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</si>
  <si>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</si>
  <si>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</si>
  <si>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</si>
  <si>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</si>
  <si>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</si>
  <si>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</si>
  <si>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</si>
  <si>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</si>
  <si>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</si>
  <si>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</si>
  <si>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</si>
  <si>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</si>
  <si>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</si>
  <si>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</si>
  <si>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</si>
  <si>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</si>
  <si>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</si>
  <si>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</si>
  <si>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</si>
  <si>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</si>
  <si>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</si>
  <si>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</si>
  <si>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</si>
  <si>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</si>
  <si>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</si>
  <si>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</si>
  <si>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</si>
  <si>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</si>
  <si>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</si>
  <si>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</si>
  <si>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</si>
  <si>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</si>
  <si>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</si>
  <si>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</si>
  <si>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</si>
  <si>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</si>
  <si>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</si>
  <si>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</si>
  <si>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</si>
  <si>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</si>
  <si>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</si>
  <si>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</si>
  <si>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</si>
  <si>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</si>
  <si>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</si>
  <si>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</si>
  <si>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</si>
  <si>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</si>
  <si>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</si>
  <si>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</si>
  <si>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</si>
  <si>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</si>
  <si>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</si>
  <si>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</si>
  <si>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</si>
  <si>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</si>
  <si>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</si>
  <si>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</si>
  <si>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</si>
  <si>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</si>
  <si>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</si>
  <si>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</si>
  <si>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</si>
  <si>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</si>
  <si>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</si>
  <si>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</si>
  <si>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</si>
  <si>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</si>
  <si>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</si>
  <si>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</si>
  <si>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</si>
  <si>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</si>
  <si>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</si>
  <si>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</si>
  <si>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</si>
  <si>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</si>
  <si>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</si>
  <si>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</si>
  <si>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</si>
  <si>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</si>
  <si>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</si>
  <si>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</si>
  <si>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</si>
  <si>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</si>
  <si>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</si>
  <si>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</si>
  <si>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</si>
  <si>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</si>
  <si>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</si>
  <si>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</si>
  <si>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</si>
  <si>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</si>
  <si>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</si>
  <si>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</si>
  <si>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</si>
  <si>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</si>
  <si>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</si>
  <si>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</si>
  <si>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</si>
  <si>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</si>
  <si>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</si>
  <si>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</si>
  <si>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</si>
  <si>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</si>
  <si>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</si>
  <si>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</si>
  <si>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</si>
  <si>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</si>
  <si>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</si>
  <si>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</si>
  <si>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</si>
  <si>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</si>
  <si>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</si>
  <si>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</si>
  <si>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</si>
  <si>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</si>
  <si>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</si>
  <si>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</si>
  <si>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</si>
  <si>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</si>
  <si>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</si>
  <si>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</si>
  <si>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</si>
  <si>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</si>
  <si>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</si>
  <si>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</si>
  <si>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</si>
  <si>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</si>
  <si>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</si>
  <si>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</si>
  <si>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</si>
  <si>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</si>
  <si>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</si>
  <si>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</si>
  <si>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</si>
  <si>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</si>
  <si>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</si>
  <si>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</si>
  <si>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</si>
  <si>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</si>
  <si>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</si>
  <si>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</si>
  <si>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</si>
  <si>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</si>
  <si>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</si>
  <si>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</si>
  <si>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</si>
  <si>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</si>
  <si>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</si>
  <si>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</si>
  <si>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</si>
  <si>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</si>
  <si>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</si>
  <si>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</si>
  <si>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</si>
  <si>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</si>
  <si>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</si>
  <si>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</si>
  <si>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</si>
  <si>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</si>
  <si>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</si>
  <si>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</si>
  <si>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</si>
  <si>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</si>
  <si>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</si>
  <si>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</si>
  <si>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</si>
  <si>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</si>
  <si>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</si>
  <si>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</si>
  <si>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</si>
  <si>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</si>
  <si>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</si>
  <si>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</si>
  <si>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</si>
  <si>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</si>
  <si>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</si>
  <si>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</si>
  <si>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</si>
  <si>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</si>
  <si>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</si>
  <si>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</si>
  <si>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</si>
  <si>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</si>
  <si>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</si>
  <si>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</si>
  <si>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</si>
  <si>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</si>
  <si>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</si>
  <si>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</si>
  <si>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</si>
  <si>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</si>
  <si>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</si>
  <si>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</si>
  <si>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</si>
  <si>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</si>
  <si>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</si>
  <si>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</si>
  <si>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</si>
  <si>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</si>
  <si>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</si>
  <si>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</si>
  <si>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</si>
  <si>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</si>
  <si>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</si>
  <si>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</si>
  <si>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</si>
  <si>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</si>
  <si>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</si>
  <si>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</si>
  <si>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</si>
  <si>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</si>
  <si>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</si>
  <si>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</si>
  <si>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</si>
  <si>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</si>
  <si>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</si>
  <si>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</si>
  <si>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</si>
  <si>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</si>
  <si>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</si>
  <si>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</si>
  <si>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</si>
  <si>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</si>
  <si>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</si>
  <si>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</si>
  <si>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</si>
  <si>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</si>
  <si>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</si>
  <si>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</si>
  <si>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</si>
  <si>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</si>
  <si>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</si>
  <si>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</si>
  <si>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</si>
  <si>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</si>
  <si>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</si>
  <si>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</si>
  <si>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</si>
  <si>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</si>
  <si>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</si>
  <si>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</si>
  <si>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</si>
  <si>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</si>
  <si>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</si>
  <si>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</si>
  <si>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</si>
  <si>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</si>
  <si>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</si>
  <si>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</si>
  <si>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</si>
  <si>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</si>
  <si>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</si>
  <si>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</si>
  <si>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</si>
  <si>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</si>
  <si>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</si>
  <si>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</si>
  <si>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</si>
  <si>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</si>
  <si>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</si>
  <si>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</si>
  <si>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</si>
  <si>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</si>
  <si>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</si>
  <si>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</si>
  <si>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</si>
  <si>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</si>
  <si>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</si>
  <si>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</si>
  <si>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</si>
  <si>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</si>
  <si>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</si>
  <si>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</si>
  <si>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</si>
  <si>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</si>
  <si>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</si>
  <si>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</si>
  <si>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</si>
  <si>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</si>
  <si>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</si>
  <si>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</si>
  <si>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</si>
  <si>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</si>
  <si>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</si>
  <si>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</si>
  <si>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</si>
  <si>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</si>
  <si>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</si>
  <si>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</si>
  <si>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</si>
  <si>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</si>
  <si>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</si>
  <si>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</si>
  <si>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</si>
  <si>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</si>
  <si>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</si>
  <si>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</si>
  <si>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</si>
  <si>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</si>
  <si>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</si>
  <si>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</si>
  <si>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</si>
  <si>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</si>
  <si>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</si>
  <si>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</si>
  <si>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</si>
  <si>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</si>
  <si>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</si>
  <si>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</si>
  <si>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</si>
  <si>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</si>
  <si>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</si>
  <si>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</si>
  <si>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</si>
  <si>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</si>
  <si>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</si>
  <si>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</si>
  <si>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</si>
  <si>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</si>
  <si>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</si>
  <si>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</si>
  <si>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</si>
  <si>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</si>
  <si>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</si>
  <si>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</si>
  <si>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</si>
  <si>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</si>
  <si>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</si>
  <si>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</si>
  <si>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</si>
  <si>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</si>
  <si>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</si>
  <si>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</si>
  <si>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</si>
  <si>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</si>
  <si>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</si>
  <si>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</si>
  <si>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</si>
  <si>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</si>
  <si>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</si>
  <si>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</si>
  <si>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</si>
  <si>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</si>
  <si>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</si>
  <si>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</si>
  <si>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</si>
  <si>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</si>
  <si>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</si>
  <si>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</si>
  <si>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</si>
  <si>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</si>
  <si>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</si>
  <si>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</si>
  <si>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</si>
  <si>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</si>
  <si>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</si>
  <si>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</si>
  <si>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</si>
  <si>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</si>
  <si>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</si>
  <si>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</si>
  <si>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</si>
  <si>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</si>
  <si>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</si>
  <si>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</si>
  <si>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</si>
  <si>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</si>
  <si>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</si>
  <si>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</si>
  <si>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</si>
  <si>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</si>
  <si>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</si>
  <si>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</si>
  <si>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</si>
  <si>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</si>
  <si>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</si>
  <si>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</si>
  <si>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</si>
  <si>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</si>
  <si>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</si>
  <si>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</si>
  <si>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</si>
  <si>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</si>
  <si>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</si>
  <si>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</si>
  <si>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</si>
  <si>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</si>
  <si>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</si>
  <si>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</si>
  <si>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</si>
  <si>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</si>
  <si>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</si>
  <si>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</si>
  <si>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</si>
  <si>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</si>
  <si>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</si>
  <si>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</si>
  <si>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</si>
  <si>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</si>
  <si>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</si>
  <si>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</si>
  <si>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</si>
  <si>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</si>
  <si>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</si>
  <si>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</si>
  <si>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</si>
  <si>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</si>
  <si>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</si>
  <si>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</si>
  <si>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</si>
  <si>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</si>
  <si>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</si>
  <si>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</si>
  <si>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</si>
  <si>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</si>
  <si>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</si>
  <si>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</si>
  <si>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</si>
  <si>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</si>
  <si>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</si>
  <si>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</si>
  <si>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</si>
  <si>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</si>
  <si>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</si>
  <si>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</si>
  <si>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</si>
  <si>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</si>
  <si>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</si>
  <si>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</si>
  <si>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</si>
  <si>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</si>
  <si>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</si>
  <si>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</si>
  <si>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</si>
  <si>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</si>
  <si>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</si>
  <si>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</si>
  <si>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</si>
  <si>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</si>
  <si>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</si>
  <si>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</si>
  <si>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</si>
  <si>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</si>
  <si>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</si>
  <si>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</si>
  <si>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</si>
  <si>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</si>
  <si>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</si>
  <si>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</si>
  <si>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</si>
  <si>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</si>
  <si>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</si>
  <si>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</si>
  <si>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</si>
  <si>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</si>
  <si>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</si>
  <si>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</si>
  <si>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</si>
  <si>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</si>
  <si>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</si>
  <si>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</si>
  <si>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</si>
  <si>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</si>
  <si>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</si>
  <si>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</si>
  <si>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</si>
  <si>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</si>
  <si>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</si>
  <si>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</si>
  <si>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</si>
  <si>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</si>
  <si>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</si>
  <si>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</si>
  <si>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</si>
  <si>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</si>
  <si>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</si>
  <si>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</si>
  <si>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</si>
  <si>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</si>
  <si>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</si>
  <si>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</si>
  <si>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</si>
  <si>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</si>
  <si>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</si>
  <si>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</si>
  <si>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</si>
  <si>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</si>
  <si>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</si>
  <si>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</si>
  <si>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</si>
  <si>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</si>
  <si>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</si>
  <si>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</si>
  <si>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</si>
  <si>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</si>
  <si>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</si>
  <si>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</si>
  <si>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</si>
  <si>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</si>
  <si>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</si>
  <si>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</si>
  <si>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</si>
  <si>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</si>
  <si>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</si>
  <si>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</si>
  <si>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</si>
  <si>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</si>
  <si>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</si>
  <si>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</si>
  <si>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</si>
  <si>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</si>
  <si>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</si>
  <si>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</si>
  <si>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</si>
  <si>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</si>
  <si>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</si>
  <si>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</si>
  <si>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</si>
  <si>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</si>
  <si>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</si>
  <si>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</si>
  <si>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</si>
  <si>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</si>
  <si>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</si>
  <si>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</si>
  <si>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</si>
  <si>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</si>
  <si>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</si>
  <si>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</si>
  <si>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</si>
  <si>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</si>
  <si>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</si>
  <si>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</si>
  <si>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</si>
  <si>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</si>
  <si>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</si>
  <si>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</si>
  <si>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</si>
  <si>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</si>
  <si>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</si>
  <si>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</si>
  <si>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</si>
  <si>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</si>
  <si>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</si>
  <si>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</si>
  <si>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</si>
  <si>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</si>
  <si>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</si>
  <si>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</si>
  <si>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</si>
  <si>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</si>
  <si>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</si>
  <si>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</si>
  <si>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</si>
  <si>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</si>
  <si>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</si>
  <si>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</si>
  <si>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</si>
  <si>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</si>
  <si>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</si>
  <si>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</si>
  <si>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</si>
  <si>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</si>
  <si>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</si>
  <si>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</si>
  <si>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</si>
  <si>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</si>
  <si>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</si>
  <si>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</si>
  <si>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</si>
  <si>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</si>
  <si>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</si>
  <si>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</si>
  <si>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</si>
  <si>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</si>
  <si>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</si>
  <si>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</si>
  <si>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</si>
  <si>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</si>
  <si>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</si>
  <si>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</si>
  <si>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</si>
  <si>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</si>
  <si>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</si>
  <si>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</si>
  <si>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</si>
  <si>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</si>
  <si>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</si>
  <si>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</si>
  <si>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</si>
  <si>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</si>
  <si>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</si>
  <si>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</si>
  <si>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</si>
  <si>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</si>
  <si>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</si>
  <si>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</si>
  <si>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</si>
  <si>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</si>
  <si>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</si>
  <si>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</si>
  <si>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</si>
  <si>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</si>
  <si>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</si>
  <si>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</si>
  <si>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</si>
  <si>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</si>
  <si>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</si>
  <si>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</si>
  <si>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</si>
  <si>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</si>
  <si>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</si>
  <si>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</si>
  <si>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</si>
  <si>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</si>
  <si>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</si>
  <si>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</si>
  <si>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</si>
  <si>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</si>
  <si>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</si>
  <si>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</si>
  <si>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</si>
  <si>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</si>
  <si>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</si>
  <si>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</si>
  <si>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</si>
  <si>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</si>
  <si>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</si>
  <si>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</si>
  <si>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</si>
  <si>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</si>
  <si>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</si>
  <si>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</si>
  <si>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</si>
  <si>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</si>
  <si>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</si>
  <si>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</si>
  <si>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</si>
  <si>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</si>
  <si>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</si>
  <si>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</si>
  <si>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</si>
  <si>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</si>
  <si>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</si>
  <si>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</si>
  <si>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</si>
  <si>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</si>
  <si>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</si>
  <si>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</si>
  <si>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</si>
  <si>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</si>
  <si>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</si>
  <si>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</si>
  <si>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</si>
  <si>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</si>
  <si>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</si>
  <si>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</si>
  <si>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</si>
  <si>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</si>
  <si>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</si>
  <si>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</si>
  <si>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</si>
  <si>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</si>
  <si>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</si>
  <si>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</si>
  <si>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</si>
  <si>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</si>
  <si>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</si>
  <si>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</si>
  <si>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</si>
  <si>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</si>
  <si>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</si>
  <si>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</si>
  <si>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</si>
  <si>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</si>
  <si>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</si>
  <si>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</si>
  <si>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</si>
  <si>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</si>
  <si>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</si>
  <si>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</si>
  <si>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</si>
  <si>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</si>
  <si>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</si>
  <si>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</si>
  <si>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</si>
  <si>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</si>
  <si>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</si>
  <si>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</si>
  <si>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</si>
  <si>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</si>
  <si>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</si>
  <si>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</si>
  <si>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</si>
  <si>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</si>
  <si>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</si>
  <si>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</si>
  <si>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</si>
  <si>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</si>
  <si>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</si>
  <si>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</si>
  <si>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</si>
  <si>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</si>
  <si>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</si>
  <si>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</si>
  <si>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</si>
  <si>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</si>
  <si>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</si>
  <si>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</si>
  <si>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</si>
  <si>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</si>
  <si>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</si>
  <si>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</si>
  <si>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</si>
  <si>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</si>
  <si>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</si>
  <si>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</si>
  <si>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</si>
  <si>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</si>
  <si>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</si>
  <si>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</si>
  <si>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</si>
  <si>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</si>
  <si>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</si>
  <si>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</si>
  <si>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</si>
  <si>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</si>
  <si>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</si>
  <si>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</si>
  <si>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</si>
  <si>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</si>
  <si>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</si>
  <si>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</si>
  <si>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</si>
  <si>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</si>
  <si>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</si>
  <si>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</si>
  <si>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</si>
  <si>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</si>
  <si>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</si>
  <si>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</si>
  <si>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</si>
  <si>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</si>
  <si>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</si>
  <si>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</si>
  <si>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</si>
  <si>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</si>
  <si>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</si>
  <si>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</si>
  <si>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</si>
  <si>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</si>
  <si>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</si>
  <si>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</si>
  <si>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</si>
  <si>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</si>
  <si>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</si>
  <si>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</si>
  <si>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</si>
  <si>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</si>
  <si>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</si>
  <si>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</si>
  <si>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</si>
  <si>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</si>
  <si>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</si>
  <si>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</si>
  <si>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</si>
  <si>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</si>
  <si>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</si>
  <si>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</si>
  <si>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</si>
  <si>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</si>
  <si>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</si>
  <si>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</si>
  <si>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</si>
  <si>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</si>
  <si>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</si>
  <si>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</si>
  <si>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</si>
  <si>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</si>
  <si>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</si>
  <si>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</si>
  <si>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</si>
  <si>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</si>
  <si>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</si>
  <si>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</si>
  <si>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</si>
  <si>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</si>
  <si>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</si>
  <si>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</si>
  <si>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</si>
  <si>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</si>
  <si>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</si>
  <si>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</si>
  <si>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</si>
  <si>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</si>
  <si>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</si>
  <si>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</si>
  <si>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</si>
  <si>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</si>
  <si>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</si>
  <si>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</si>
  <si>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</si>
  <si>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</si>
  <si>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</si>
  <si>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</si>
  <si>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</si>
  <si>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</si>
  <si>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</si>
  <si>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</si>
  <si>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</si>
  <si>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</si>
  <si>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</si>
  <si>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</si>
  <si>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</si>
  <si>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</si>
  <si>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</si>
  <si>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</si>
  <si>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</si>
  <si>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</si>
  <si>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</si>
  <si>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</si>
  <si>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</si>
  <si>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</si>
  <si>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</si>
  <si>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</si>
  <si>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</si>
  <si>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</si>
  <si>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</si>
  <si>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</si>
  <si>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</si>
  <si>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</si>
  <si>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</si>
  <si>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</si>
  <si>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</si>
  <si>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</si>
  <si>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</si>
  <si>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</si>
  <si>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</si>
  <si>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</si>
  <si>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</si>
  <si>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</si>
  <si>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</si>
  <si>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</si>
  <si>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</si>
  <si>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</si>
  <si>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</si>
  <si>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</si>
  <si>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</si>
  <si>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</si>
  <si>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</si>
  <si>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</si>
  <si>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</si>
  <si>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</si>
  <si>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</si>
  <si>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</si>
  <si>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</si>
  <si>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</si>
  <si>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</si>
  <si>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</si>
  <si>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</si>
  <si>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</si>
  <si>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</si>
  <si>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</si>
  <si>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</si>
  <si>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</si>
  <si>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</si>
  <si>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</si>
  <si>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</si>
  <si>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</si>
  <si>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</si>
  <si>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</si>
  <si>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</si>
  <si>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</si>
  <si>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</si>
  <si>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</si>
  <si>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</si>
  <si>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</si>
  <si>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</si>
  <si>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</si>
  <si>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</si>
  <si>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</si>
  <si>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</si>
  <si>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</si>
  <si>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</si>
  <si>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</si>
  <si>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</si>
  <si>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</si>
  <si>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</si>
  <si>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</si>
  <si>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</si>
  <si>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</si>
  <si>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</si>
  <si>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</si>
  <si>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</si>
  <si>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</si>
  <si>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</si>
  <si>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</si>
  <si>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</si>
  <si>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</si>
  <si>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</si>
  <si>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</si>
  <si>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</si>
  <si>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</si>
  <si>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</si>
  <si>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</si>
  <si>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</si>
  <si>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</si>
  <si>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</si>
  <si>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</si>
  <si>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</si>
  <si>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</si>
  <si>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</si>
  <si>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</si>
  <si>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</si>
  <si>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</si>
  <si>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</si>
  <si>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</si>
  <si>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</si>
  <si>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</si>
  <si>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</si>
  <si>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</si>
  <si>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</si>
  <si>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</si>
  <si>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</si>
  <si>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</si>
  <si>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</si>
  <si>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</si>
  <si>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</si>
  <si>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</si>
  <si>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</si>
  <si>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</si>
  <si>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</si>
  <si>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</si>
  <si>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</si>
  <si>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</si>
  <si>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</si>
  <si>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</si>
  <si>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</si>
  <si>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</si>
  <si>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</si>
  <si>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</si>
  <si>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</si>
  <si>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</si>
  <si>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</si>
  <si>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</si>
  <si>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</si>
  <si>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</si>
  <si>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</si>
  <si>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</si>
  <si>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</si>
  <si>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</si>
  <si>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</si>
  <si>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</si>
  <si>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</si>
  <si>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</si>
  <si>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</si>
  <si>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</si>
  <si>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</si>
  <si>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</si>
  <si>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</si>
  <si>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</si>
  <si>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</si>
  <si>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</si>
  <si>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</si>
  <si>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</si>
  <si>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</si>
  <si>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</si>
  <si>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</si>
  <si>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</si>
  <si>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</si>
  <si>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</si>
  <si>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</si>
  <si>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</si>
  <si>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</si>
  <si>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</si>
  <si>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</si>
  <si>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</si>
  <si>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</si>
  <si>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</si>
  <si>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</si>
  <si>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</si>
  <si>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</si>
  <si>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</si>
  <si>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</si>
  <si>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</si>
  <si>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</si>
  <si>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</si>
  <si>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</si>
  <si>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</si>
  <si>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</si>
  <si>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</si>
  <si>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</si>
  <si>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</si>
  <si>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</si>
  <si>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</si>
  <si>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</si>
  <si>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</si>
  <si>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</si>
  <si>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</si>
  <si>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</si>
  <si>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</si>
  <si>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</si>
  <si>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</si>
  <si>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</si>
  <si>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</si>
  <si>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</si>
  <si>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</si>
  <si>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</si>
  <si>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</si>
  <si>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</si>
  <si>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</si>
  <si>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</si>
  <si>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</si>
  <si>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</si>
  <si>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</si>
  <si>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</si>
  <si>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</si>
  <si>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</si>
  <si>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</si>
  <si>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</si>
  <si>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</si>
  <si>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</si>
  <si>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</si>
  <si>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</si>
  <si>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</si>
  <si>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</si>
  <si>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</si>
  <si>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</si>
  <si>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</si>
  <si>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</si>
  <si>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</si>
  <si>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</si>
  <si>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</si>
  <si>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</si>
  <si>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</si>
  <si>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</si>
  <si>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</si>
  <si>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</si>
  <si>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</si>
  <si>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</si>
  <si>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</si>
  <si>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</si>
  <si>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</si>
  <si>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</si>
  <si>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</si>
  <si>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</si>
  <si>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</si>
  <si>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</si>
  <si>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</si>
  <si>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</si>
  <si>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</si>
  <si>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</si>
  <si>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</si>
  <si>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</si>
  <si>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</si>
  <si>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</si>
  <si>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</si>
  <si>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</si>
  <si>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</si>
  <si>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</si>
  <si>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</si>
  <si>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</si>
  <si>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</si>
  <si>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</si>
  <si>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</si>
  <si>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</si>
  <si>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</si>
  <si>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</si>
  <si>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</si>
  <si>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</si>
  <si>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</si>
  <si>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</si>
  <si>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</si>
  <si>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</si>
  <si>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</si>
  <si>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</si>
  <si>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</si>
  <si>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</si>
  <si>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</si>
  <si>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</si>
  <si>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</si>
  <si>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</si>
  <si>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</si>
  <si>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</si>
  <si>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</si>
  <si>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</si>
  <si>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</si>
  <si>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</si>
  <si>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</si>
  <si>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</si>
  <si>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</si>
  <si>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</si>
  <si>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</si>
  <si>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</si>
  <si>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</si>
  <si>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</si>
  <si>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</si>
  <si>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</si>
  <si>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</si>
  <si>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</si>
  <si>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</si>
  <si>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</si>
  <si>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</si>
  <si>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</si>
  <si>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</si>
  <si>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</si>
  <si>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</si>
  <si>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</si>
  <si>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</si>
  <si>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</si>
  <si>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</si>
  <si>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</si>
  <si>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</si>
  <si>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</si>
  <si>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</si>
  <si>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</si>
  <si>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</si>
  <si>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</si>
  <si>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</si>
  <si>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</si>
  <si>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</si>
  <si>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</si>
  <si>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</si>
  <si>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</si>
  <si>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</si>
  <si>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</si>
  <si>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</si>
  <si>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</si>
  <si>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</si>
  <si>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</si>
  <si>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</si>
  <si>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</si>
  <si>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</si>
  <si>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</si>
  <si>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</si>
  <si>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</si>
  <si>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</si>
  <si>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</si>
  <si>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</si>
  <si>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</si>
  <si>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</si>
  <si>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</si>
  <si>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</si>
  <si>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</si>
  <si>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</si>
  <si>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</si>
  <si>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</si>
  <si>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</si>
  <si>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</si>
  <si>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</si>
  <si>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</si>
  <si>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</si>
  <si>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</si>
  <si>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</si>
  <si>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</si>
  <si>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</si>
  <si>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</si>
  <si>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</si>
  <si>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</si>
  <si>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</si>
  <si>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</si>
  <si>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</si>
  <si>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</si>
  <si>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</si>
  <si>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</si>
  <si>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</si>
  <si>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</si>
  <si>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</si>
  <si>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</si>
  <si>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</si>
  <si>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</si>
  <si>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</si>
  <si>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</si>
  <si>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</si>
  <si>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</si>
  <si>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</si>
  <si>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</si>
  <si>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</si>
  <si>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</si>
  <si>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</si>
  <si>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</si>
  <si>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</si>
  <si>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</si>
  <si>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</si>
  <si>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</si>
  <si>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</si>
  <si>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</si>
  <si>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</si>
  <si>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</si>
  <si>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</si>
  <si>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</si>
  <si>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</si>
  <si>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</si>
  <si>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</si>
  <si>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</si>
  <si>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</si>
  <si>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</si>
  <si>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</si>
  <si>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</si>
  <si>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</si>
  <si>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</si>
  <si>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</si>
  <si>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</si>
  <si>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</si>
  <si>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</si>
  <si>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</si>
  <si>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</si>
  <si>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</si>
  <si>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</si>
  <si>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</si>
  <si>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</si>
  <si>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</si>
  <si>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</si>
  <si>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</si>
  <si>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</si>
  <si>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</si>
  <si>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</si>
  <si>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</si>
  <si>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</si>
  <si>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</si>
  <si>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</si>
  <si>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</si>
  <si>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</si>
  <si>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</si>
  <si>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</si>
  <si>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</si>
  <si>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</si>
  <si>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</si>
  <si>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</si>
  <si>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</si>
  <si>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</si>
  <si>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</si>
  <si>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</si>
  <si>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</si>
  <si>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</si>
  <si>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</si>
  <si>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</si>
  <si>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</si>
  <si>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</si>
  <si>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</si>
  <si>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</si>
  <si>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</si>
  <si>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</si>
  <si>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</si>
  <si>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</si>
  <si>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</si>
  <si>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</si>
  <si>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</si>
  <si>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</si>
  <si>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</si>
  <si>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</si>
  <si>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</si>
  <si>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</si>
  <si>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</si>
  <si>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</si>
  <si>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</si>
  <si>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</si>
  <si>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</si>
  <si>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</si>
  <si>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</si>
  <si>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</si>
  <si>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</si>
  <si>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</si>
  <si>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</si>
  <si>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</si>
  <si>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</si>
  <si>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</si>
  <si>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</si>
  <si>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</si>
  <si>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</si>
  <si>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</si>
  <si>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</si>
  <si>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</si>
  <si>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</si>
  <si>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</si>
  <si>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</si>
  <si>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</si>
  <si>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</si>
  <si>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</si>
  <si>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</si>
  <si>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</si>
  <si>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</si>
  <si>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</si>
  <si>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</si>
  <si>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</si>
  <si>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</si>
  <si>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</si>
  <si>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</si>
  <si>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</si>
  <si>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</si>
  <si>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</si>
  <si>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</si>
  <si>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</si>
  <si>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</si>
  <si>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</si>
  <si>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</si>
  <si>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</si>
  <si>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</si>
  <si>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</si>
  <si>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</si>
  <si>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</si>
  <si>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</si>
  <si>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</si>
  <si>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</si>
  <si>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</si>
  <si>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</si>
  <si>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</si>
  <si>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</si>
  <si>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</si>
  <si>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</si>
  <si>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</si>
  <si>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</si>
  <si>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</si>
  <si>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</si>
  <si>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</si>
  <si>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</si>
  <si>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</si>
  <si>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</si>
  <si>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</si>
  <si>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</si>
  <si>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</si>
  <si>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</si>
  <si>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</si>
  <si>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</si>
  <si>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</si>
  <si>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</si>
  <si>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</si>
  <si>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</si>
  <si>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</si>
  <si>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</si>
  <si>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</si>
  <si>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</si>
  <si>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</si>
  <si>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</si>
  <si>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</si>
  <si>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</si>
  <si>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</si>
  <si>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</si>
  <si>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</si>
  <si>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</si>
  <si>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</si>
  <si>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</si>
  <si>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</si>
  <si>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</si>
  <si>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</si>
  <si>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</si>
  <si>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</si>
  <si>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</si>
  <si>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</si>
  <si>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</si>
  <si>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</si>
  <si>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</si>
  <si>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</si>
  <si>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</si>
  <si>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</si>
  <si>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</si>
  <si>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</si>
  <si>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</si>
  <si>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</si>
  <si>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</si>
  <si>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</si>
  <si>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</si>
  <si>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</si>
  <si>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</si>
  <si>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</si>
  <si>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</si>
  <si>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</si>
  <si>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</si>
  <si>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</si>
  <si>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</si>
  <si>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</si>
  <si>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</si>
  <si>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</si>
  <si>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</si>
  <si>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</si>
  <si>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</si>
  <si>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</si>
  <si>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</si>
  <si>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</si>
  <si>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</si>
  <si>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</si>
  <si>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</si>
  <si>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</si>
  <si>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</si>
  <si>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</si>
  <si>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</si>
  <si>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</si>
  <si>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</si>
  <si>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</si>
  <si>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</si>
  <si>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</si>
  <si>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</si>
  <si>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</si>
  <si>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</si>
  <si>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</si>
  <si>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</si>
  <si>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</si>
  <si>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</si>
  <si>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</si>
  <si>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</si>
  <si>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</si>
  <si>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</si>
  <si>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</si>
  <si>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</si>
  <si>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</si>
  <si>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</si>
  <si>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</si>
  <si>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</si>
  <si>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</si>
  <si>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</si>
  <si>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</si>
  <si>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</si>
  <si>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</si>
  <si>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</si>
  <si>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</si>
  <si>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</si>
  <si>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</si>
  <si>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</si>
  <si>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</si>
  <si>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</si>
  <si>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</si>
  <si>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</si>
  <si>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</si>
  <si>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</si>
  <si>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</si>
  <si>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</si>
  <si>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</si>
  <si>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</si>
  <si>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</si>
  <si>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</si>
  <si>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</si>
  <si>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</si>
  <si>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</si>
  <si>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</si>
  <si>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</si>
  <si>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</si>
  <si>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</si>
  <si>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</si>
  <si>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</si>
  <si>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</si>
  <si>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</si>
  <si>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</si>
  <si>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</si>
  <si>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</si>
  <si>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</si>
  <si>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</si>
  <si>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</si>
  <si>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</si>
  <si>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</si>
  <si>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</si>
  <si>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</si>
  <si>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</si>
  <si>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</si>
  <si>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</si>
  <si>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</si>
  <si>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</si>
  <si>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</si>
  <si>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</si>
  <si>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</si>
  <si>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</si>
  <si>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</si>
  <si>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</si>
  <si>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</si>
  <si>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</si>
  <si>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</si>
  <si>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</si>
  <si>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</si>
  <si>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</si>
  <si>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</si>
  <si>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</si>
  <si>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</si>
  <si>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</si>
  <si>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</si>
  <si>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</si>
  <si>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</si>
  <si>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</si>
  <si>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</si>
  <si>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</si>
  <si>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</si>
  <si>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</si>
  <si>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</si>
  <si>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</si>
  <si>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</si>
  <si>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</si>
  <si>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</si>
  <si>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</si>
  <si>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</si>
  <si>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</si>
  <si>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</si>
  <si>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</si>
  <si>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</si>
  <si>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</si>
  <si>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</si>
  <si>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</si>
  <si>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</si>
  <si>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</si>
  <si>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</si>
  <si>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</si>
  <si>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</si>
  <si>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</si>
  <si>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</si>
  <si>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</si>
  <si>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</si>
  <si>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</si>
  <si>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</si>
  <si>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</si>
  <si>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</si>
  <si>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</si>
  <si>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</si>
  <si>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</si>
  <si>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</si>
  <si>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</si>
  <si>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</si>
  <si>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</si>
  <si>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</si>
  <si>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</si>
  <si>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</si>
  <si>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</si>
  <si>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</si>
  <si>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</si>
  <si>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</si>
  <si>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</si>
  <si>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</si>
  <si>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</si>
  <si>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</si>
  <si>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</si>
  <si>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</si>
  <si>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</si>
  <si>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</si>
  <si>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</si>
  <si>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</si>
  <si>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</si>
  <si>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</si>
  <si>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</si>
  <si>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</si>
  <si>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</si>
  <si>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</si>
  <si>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</si>
  <si>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</si>
  <si>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</si>
  <si>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</si>
  <si>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</si>
  <si>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</si>
  <si>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</si>
  <si>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</si>
  <si>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</si>
  <si>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</si>
  <si>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</si>
  <si>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</si>
  <si>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</si>
  <si>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</si>
  <si>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</si>
  <si>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</si>
  <si>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</si>
  <si>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</si>
  <si>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</si>
  <si>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</si>
  <si>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</si>
  <si>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</si>
  <si>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</si>
  <si>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</si>
  <si>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</si>
  <si>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</si>
  <si>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</si>
  <si>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</si>
  <si>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</si>
  <si>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</si>
  <si>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</si>
  <si>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</si>
  <si>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</si>
  <si>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</si>
  <si>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</si>
  <si>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</si>
  <si>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</si>
  <si>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</si>
  <si>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</si>
  <si>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</si>
  <si>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</si>
  <si>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</si>
  <si>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</si>
  <si>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</si>
  <si>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</si>
  <si>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</si>
  <si>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</si>
  <si>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</si>
  <si>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</si>
  <si>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</si>
  <si>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</si>
  <si>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</si>
  <si>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</si>
  <si>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</si>
  <si>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</si>
  <si>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</si>
  <si>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</si>
  <si>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</si>
  <si>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</si>
  <si>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</si>
  <si>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</si>
  <si>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</si>
  <si>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</si>
  <si>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</si>
  <si>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</si>
  <si>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</si>
  <si>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</si>
  <si>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</si>
  <si>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</si>
  <si>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</si>
  <si>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</si>
  <si>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</si>
  <si>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</si>
  <si>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</si>
  <si>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</si>
  <si>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</si>
  <si>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</si>
  <si>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</si>
  <si>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</si>
  <si>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</si>
  <si>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</si>
  <si>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</si>
  <si>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</si>
  <si>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</si>
  <si>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</si>
  <si>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</si>
  <si>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</si>
  <si>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</si>
  <si>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</si>
  <si>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</si>
  <si>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</si>
  <si>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</si>
  <si>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</si>
  <si>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</si>
  <si>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</si>
  <si>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</si>
  <si>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</si>
  <si>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</si>
  <si>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</si>
  <si>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</si>
  <si>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</si>
  <si>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</si>
  <si>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</si>
  <si>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</si>
  <si>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</si>
  <si>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</si>
  <si>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</si>
  <si>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</si>
  <si>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</si>
  <si>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</si>
  <si>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</si>
  <si>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</si>
  <si>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</si>
  <si>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</si>
  <si>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</si>
  <si>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</si>
  <si>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</si>
  <si>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</si>
  <si>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</si>
  <si>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</si>
  <si>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</si>
  <si>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</si>
  <si>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</si>
  <si>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</si>
  <si>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</si>
  <si>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</si>
  <si>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</si>
  <si>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</si>
  <si>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</si>
  <si>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</si>
  <si>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</si>
  <si>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</si>
  <si>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</si>
  <si>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</si>
  <si>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</si>
  <si>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</si>
  <si>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</si>
  <si>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</si>
  <si>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</si>
  <si>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</si>
  <si>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</si>
  <si>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</si>
  <si>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</si>
  <si>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</si>
  <si>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</si>
  <si>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</si>
  <si>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</si>
  <si>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</si>
  <si>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</si>
  <si>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</si>
  <si>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</si>
  <si>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</si>
  <si>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</si>
  <si>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</si>
  <si>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</si>
  <si>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</si>
  <si>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</si>
  <si>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</si>
  <si>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</si>
  <si>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</si>
  <si>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</si>
  <si>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</si>
  <si>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</si>
  <si>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</si>
  <si>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</si>
  <si>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</si>
  <si>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</si>
  <si>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</si>
  <si>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</si>
  <si>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</si>
  <si>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</si>
  <si>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</si>
  <si>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</si>
  <si>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</si>
  <si>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</si>
  <si>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</si>
  <si>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</si>
  <si>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</si>
  <si>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</si>
  <si>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</si>
  <si>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</si>
  <si>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</si>
  <si>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</si>
  <si>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</si>
  <si>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</si>
  <si>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</si>
  <si>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</si>
  <si>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</si>
  <si>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</si>
  <si>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</si>
  <si>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</si>
  <si>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</si>
  <si>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</si>
  <si>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</si>
  <si>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</si>
  <si>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</si>
  <si>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</si>
  <si>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</si>
  <si>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</si>
  <si>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</si>
  <si>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</si>
  <si>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</si>
  <si>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</si>
  <si>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</si>
  <si>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</si>
  <si>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</si>
  <si>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</si>
  <si>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</si>
  <si>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</si>
  <si>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</si>
  <si>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</si>
  <si>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</si>
  <si>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</si>
  <si>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</si>
  <si>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</si>
  <si>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</si>
  <si>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</si>
  <si>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</si>
  <si>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</si>
  <si>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</si>
  <si>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</si>
  <si>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</si>
  <si>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</si>
  <si>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</si>
  <si>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</si>
  <si>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</si>
  <si>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</si>
  <si>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</si>
  <si>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</si>
  <si>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</si>
  <si>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</si>
  <si>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</si>
  <si>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</si>
  <si>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</si>
  <si>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</si>
  <si>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</si>
  <si>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</si>
  <si>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</si>
  <si>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</si>
  <si>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</si>
  <si>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</si>
  <si>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</si>
  <si>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</si>
  <si>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</si>
  <si>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</si>
  <si>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</si>
  <si>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</si>
  <si>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</si>
  <si>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</si>
  <si>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</si>
  <si>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</si>
  <si>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</si>
  <si>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</si>
  <si>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</si>
  <si>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</si>
  <si>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</si>
  <si>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</si>
  <si>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</si>
  <si>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</si>
  <si>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</si>
  <si>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</si>
  <si>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</si>
  <si>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</si>
  <si>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</si>
  <si>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</si>
  <si>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</si>
  <si>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</si>
  <si>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</si>
  <si>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</si>
  <si>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</si>
  <si>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</si>
  <si>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</si>
  <si>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</si>
  <si>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</si>
  <si>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</si>
  <si>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</si>
  <si>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</si>
  <si>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</si>
  <si>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</si>
  <si>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</si>
  <si>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</si>
  <si>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</si>
  <si>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</si>
  <si>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</si>
  <si>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</si>
  <si>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</si>
  <si>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</si>
  <si>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</si>
  <si>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</si>
  <si>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</si>
  <si>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</si>
  <si>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</si>
  <si>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</si>
  <si>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</si>
  <si>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</si>
  <si>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</si>
  <si>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</si>
  <si>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</si>
  <si>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</si>
  <si>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</si>
  <si>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</si>
  <si>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</si>
  <si>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</si>
  <si>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</si>
  <si>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</si>
  <si>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</si>
  <si>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</si>
  <si>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</si>
  <si>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</si>
  <si>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</si>
  <si>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</si>
  <si>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</si>
  <si>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</si>
  <si>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</si>
  <si>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</si>
  <si>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</si>
  <si>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</si>
  <si>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</si>
  <si>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</si>
  <si>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</si>
  <si>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</si>
  <si>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</si>
  <si>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</si>
  <si>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</si>
  <si>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</si>
  <si>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</si>
  <si>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</si>
  <si>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</si>
  <si>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</si>
  <si>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</si>
  <si>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</si>
  <si>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</si>
  <si>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</si>
  <si>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</si>
  <si>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</si>
  <si>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</si>
  <si>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</si>
  <si>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</si>
  <si>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</si>
  <si>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</si>
  <si>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</si>
  <si>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</si>
  <si>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</si>
  <si>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</si>
  <si>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</si>
  <si>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</si>
  <si>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</si>
  <si>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</si>
  <si>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</si>
  <si>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</si>
  <si>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</si>
  <si>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</si>
  <si>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</si>
  <si>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</si>
  <si>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</si>
  <si>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</si>
  <si>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</si>
  <si>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</si>
  <si>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</si>
  <si>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</si>
  <si>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</si>
  <si>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</si>
  <si>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</si>
  <si>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</si>
  <si>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</si>
  <si>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</si>
  <si>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</si>
  <si>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</si>
  <si>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</si>
  <si>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</si>
  <si>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</si>
  <si>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</si>
  <si>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</si>
  <si>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</si>
  <si>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</si>
  <si>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</si>
  <si>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</si>
  <si>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</si>
  <si>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</si>
  <si>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</si>
  <si>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</si>
  <si>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</si>
  <si>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</si>
  <si>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</si>
  <si>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</si>
  <si>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</si>
  <si>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</si>
  <si>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</si>
  <si>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</si>
  <si>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</si>
  <si>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</si>
  <si>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</si>
  <si>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</si>
  <si>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</si>
  <si>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</si>
  <si>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</si>
  <si>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</si>
  <si>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</si>
  <si>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</si>
  <si>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</si>
  <si>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</si>
  <si>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</si>
  <si>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</si>
  <si>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</si>
  <si>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</si>
  <si>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</si>
  <si>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</si>
  <si>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</si>
  <si>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</si>
  <si>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</si>
  <si>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</si>
  <si>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</si>
  <si>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</si>
  <si>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</si>
  <si>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</si>
  <si>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</si>
  <si>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</si>
  <si>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</si>
  <si>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</si>
  <si>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</si>
  <si>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</si>
  <si>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</si>
  <si>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</si>
  <si>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</si>
  <si>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</si>
  <si>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</si>
  <si>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</si>
  <si>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</si>
  <si>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</si>
  <si>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</si>
  <si>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</si>
  <si>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</si>
  <si>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</si>
  <si>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</si>
  <si>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</si>
  <si>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</si>
  <si>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</si>
  <si>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</si>
  <si>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</si>
  <si>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</si>
  <si>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</si>
  <si>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</si>
  <si>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</si>
  <si>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</si>
  <si>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</si>
  <si>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</si>
  <si>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</si>
  <si>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</si>
  <si>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</si>
  <si>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</si>
  <si>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</si>
  <si>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</si>
  <si>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</si>
  <si>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</si>
  <si>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</si>
  <si>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</si>
  <si>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</si>
  <si>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</si>
  <si>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</si>
  <si>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</si>
  <si>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</si>
  <si>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</si>
  <si>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</si>
  <si>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</si>
  <si>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</si>
  <si>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</si>
  <si>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</si>
  <si>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</si>
  <si>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</si>
  <si>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</si>
  <si>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</si>
  <si>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</si>
  <si>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</si>
  <si>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</si>
  <si>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</si>
  <si>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</si>
  <si>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</si>
  <si>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</si>
  <si>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</si>
  <si>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</si>
  <si>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</si>
  <si>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</si>
  <si>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</si>
  <si>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</si>
  <si>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</si>
  <si>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</si>
  <si>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</si>
  <si>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</si>
  <si>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</si>
  <si>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</si>
  <si>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</si>
  <si>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</si>
  <si>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</si>
  <si>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</si>
  <si>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</si>
  <si>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</si>
  <si>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</si>
  <si>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</si>
  <si>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</si>
  <si>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</si>
  <si>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</si>
  <si>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</si>
  <si>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</si>
  <si>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</si>
  <si>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</si>
  <si>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</si>
  <si>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</si>
  <si>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</si>
  <si>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</si>
  <si>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</si>
  <si>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</si>
  <si>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</si>
  <si>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</si>
  <si>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</si>
  <si>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</si>
  <si>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</si>
  <si>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</si>
  <si>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</si>
  <si>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</si>
  <si>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</si>
  <si>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</si>
  <si>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</si>
  <si>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</si>
  <si>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</si>
  <si>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</si>
  <si>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</si>
  <si>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</si>
  <si>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</si>
  <si>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</si>
  <si>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</si>
  <si>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</si>
  <si>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</si>
  <si>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</si>
  <si>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</si>
  <si>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</si>
  <si>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</si>
  <si>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</si>
  <si>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</si>
  <si>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</si>
  <si>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</si>
  <si>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</si>
  <si>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</si>
  <si>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</si>
  <si>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</si>
  <si>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</si>
  <si>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</si>
  <si>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</si>
  <si>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</si>
  <si>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</si>
  <si>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</si>
  <si>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</si>
  <si>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</si>
  <si>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</si>
  <si>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</si>
  <si>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</si>
  <si>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</si>
  <si>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</si>
  <si>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</si>
  <si>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</si>
  <si>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</si>
  <si>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</si>
  <si>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</si>
  <si>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</si>
  <si>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</si>
  <si>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</si>
  <si>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</si>
  <si>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</si>
  <si>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</si>
  <si>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</si>
  <si>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</si>
  <si>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</si>
  <si>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</si>
  <si>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</si>
  <si>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</si>
  <si>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</si>
  <si>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</si>
  <si>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</si>
  <si>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</si>
  <si>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</si>
  <si>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</si>
  <si>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</si>
  <si>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</si>
  <si>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</si>
  <si>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</si>
  <si>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</si>
  <si>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</si>
  <si>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</si>
  <si>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</si>
  <si>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</si>
  <si>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</si>
  <si>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</si>
  <si>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</si>
  <si>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</si>
  <si>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</si>
  <si>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</si>
  <si>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</si>
  <si>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</si>
  <si>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</si>
  <si>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</si>
  <si>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</si>
  <si>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</si>
  <si>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</si>
  <si>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</si>
  <si>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</si>
  <si>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</si>
  <si>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</si>
  <si>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</si>
  <si>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</si>
  <si>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</si>
  <si>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</si>
  <si>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</si>
  <si>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</si>
  <si>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</si>
  <si>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</si>
  <si>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</si>
  <si>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</si>
  <si>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</si>
  <si>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</si>
  <si>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</si>
  <si>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</si>
  <si>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</si>
  <si>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</si>
  <si>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</si>
  <si>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</si>
  <si>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</si>
  <si>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</si>
  <si>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</si>
  <si>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</si>
  <si>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</si>
  <si>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</si>
  <si>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</si>
  <si>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</si>
  <si>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</si>
  <si>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</si>
  <si>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</si>
  <si>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</si>
  <si>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</si>
  <si>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</si>
  <si>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</si>
  <si>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</si>
  <si>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</si>
  <si>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</si>
  <si>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</si>
  <si>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</si>
  <si>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</si>
  <si>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</si>
  <si>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</si>
  <si>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</si>
  <si>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</si>
  <si>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</si>
  <si>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</si>
  <si>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</si>
  <si>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</si>
  <si>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</si>
  <si>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</si>
  <si>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</si>
  <si>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</si>
  <si>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</si>
  <si>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</si>
  <si>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</si>
  <si>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</si>
  <si>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</si>
  <si>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</si>
  <si>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</si>
  <si>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</si>
  <si>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</si>
  <si>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</si>
  <si>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</si>
  <si>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</si>
  <si>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</si>
  <si>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</si>
  <si>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</si>
  <si>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</si>
  <si>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</si>
  <si>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</si>
  <si>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</si>
  <si>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</si>
  <si>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</si>
  <si>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</si>
  <si>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</si>
  <si>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</si>
  <si>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</si>
  <si>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</si>
  <si>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</si>
  <si>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</si>
  <si>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</si>
  <si>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</si>
  <si>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</si>
  <si>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</si>
  <si>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</si>
  <si>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</si>
  <si>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</si>
  <si>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</si>
  <si>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</si>
  <si>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</si>
  <si>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</si>
  <si>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</si>
  <si>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</si>
  <si>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</si>
  <si>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</si>
  <si>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</si>
  <si>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</si>
  <si>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</si>
  <si>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</si>
  <si>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</si>
  <si>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</si>
  <si>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</si>
  <si>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</si>
  <si>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</si>
  <si>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</si>
  <si>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</si>
  <si>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</si>
  <si>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</si>
  <si>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</si>
  <si>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</si>
  <si>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</si>
  <si>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</si>
  <si>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</si>
  <si>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</si>
  <si>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</si>
  <si>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</si>
  <si>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</si>
  <si>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</si>
  <si>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</si>
  <si>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</si>
  <si>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</si>
  <si>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</si>
  <si>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</si>
  <si>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</si>
  <si>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</si>
  <si>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</si>
  <si>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</si>
  <si>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</si>
  <si>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</si>
  <si>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</si>
  <si>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</si>
  <si>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</si>
  <si>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</si>
  <si>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</si>
  <si>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</si>
  <si>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</si>
  <si>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</si>
  <si>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</si>
  <si>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</si>
  <si>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</si>
  <si>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</si>
  <si>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</si>
  <si>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</si>
  <si>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</si>
  <si>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</si>
  <si>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</si>
  <si>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</si>
  <si>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</si>
  <si>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</si>
  <si>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</si>
  <si>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</si>
  <si>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</si>
  <si>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</si>
  <si>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</si>
  <si>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</si>
  <si>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</si>
  <si>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</si>
  <si>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</si>
  <si>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</si>
  <si>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</si>
  <si>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</si>
  <si>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</si>
  <si>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</si>
  <si>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</si>
  <si>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</si>
  <si>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</si>
  <si>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</si>
  <si>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</si>
  <si>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</si>
  <si>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</si>
  <si>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</si>
  <si>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</si>
  <si>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</si>
  <si>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</si>
  <si>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</si>
  <si>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</si>
  <si>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</si>
  <si>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</si>
  <si>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</si>
  <si>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</si>
  <si>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</si>
  <si>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</si>
  <si>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</si>
  <si>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</si>
  <si>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</si>
  <si>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</si>
  <si>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</si>
  <si>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</si>
  <si>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</si>
  <si>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</si>
  <si>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</si>
  <si>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</si>
  <si>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</si>
  <si>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</si>
  <si>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</si>
  <si>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</si>
  <si>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</si>
  <si>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</si>
  <si>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</si>
  <si>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</si>
  <si>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</si>
  <si>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</si>
  <si>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</si>
  <si>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</si>
  <si>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</si>
  <si>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</si>
  <si>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</si>
  <si>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</si>
  <si>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</si>
  <si>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</si>
  <si>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</si>
  <si>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</si>
  <si>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</si>
  <si>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</si>
  <si>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</si>
  <si>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</si>
  <si>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</si>
  <si>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</si>
  <si>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</si>
  <si>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</si>
  <si>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</si>
  <si>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</si>
  <si>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</si>
  <si>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</si>
  <si>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</si>
  <si>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</si>
  <si>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</si>
  <si>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</si>
  <si>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</si>
  <si>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</si>
  <si>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</si>
  <si>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</si>
  <si>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</si>
  <si>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</si>
  <si>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</si>
  <si>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</si>
  <si>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</si>
  <si>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</si>
  <si>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</si>
  <si>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</si>
  <si>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</si>
  <si>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</si>
  <si>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</si>
  <si>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</si>
  <si>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</si>
  <si>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</si>
  <si>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</si>
  <si>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</si>
  <si>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</si>
  <si>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</si>
  <si>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</si>
  <si>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</si>
  <si>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</si>
  <si>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</si>
  <si>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</si>
  <si>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</si>
  <si>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</si>
  <si>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</si>
  <si>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</si>
  <si>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</si>
  <si>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</si>
  <si>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</si>
  <si>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</si>
  <si>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</si>
  <si>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</si>
  <si>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</si>
  <si>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</si>
  <si>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</si>
  <si>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</si>
  <si>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</si>
  <si>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</si>
  <si>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</si>
  <si>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</si>
  <si>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</si>
  <si>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</si>
  <si>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</si>
  <si>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</si>
  <si>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</si>
  <si>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</si>
  <si>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</si>
  <si>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</si>
  <si>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</si>
  <si>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</si>
  <si>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</si>
  <si>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</si>
  <si>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</si>
  <si>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</si>
  <si>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</si>
  <si>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</si>
  <si>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</si>
  <si>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</si>
  <si>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</si>
  <si>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</si>
  <si>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</si>
  <si>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</si>
  <si>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</si>
  <si>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</si>
  <si>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</si>
  <si>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</si>
  <si>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</si>
  <si>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</si>
  <si>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</si>
  <si>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</si>
  <si>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</si>
  <si>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</si>
  <si>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</si>
  <si>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</si>
  <si>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</si>
  <si>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</si>
  <si>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</si>
  <si>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</si>
  <si>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</si>
  <si>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</si>
  <si>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</si>
  <si>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</si>
  <si>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</si>
  <si>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</si>
  <si>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</si>
  <si>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</si>
  <si>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</si>
  <si>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</si>
  <si>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</si>
  <si>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</si>
  <si>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</si>
  <si>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</si>
  <si>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</si>
  <si>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</si>
  <si>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</si>
  <si>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</si>
  <si>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</si>
  <si>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</si>
  <si>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</si>
  <si>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</si>
  <si>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</si>
  <si>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</si>
  <si>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</si>
  <si>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</si>
  <si>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</si>
  <si>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</si>
  <si>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</si>
  <si>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</si>
  <si>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</si>
  <si>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</si>
  <si>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</si>
  <si>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</si>
  <si>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</si>
  <si>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</si>
  <si>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</si>
  <si>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</si>
  <si>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</si>
  <si>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</si>
  <si>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</si>
  <si>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</si>
  <si>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</si>
  <si>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</si>
  <si>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</si>
  <si>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</si>
  <si>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</si>
  <si>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</si>
  <si>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</si>
  <si>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</si>
  <si>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</si>
  <si>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</si>
  <si>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</si>
  <si>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</si>
  <si>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</si>
  <si>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</si>
  <si>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</si>
  <si>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</si>
  <si>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</si>
  <si>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</si>
  <si>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</si>
  <si>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</si>
  <si>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</si>
  <si>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</si>
  <si>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</si>
  <si>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</si>
  <si>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</si>
  <si>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</si>
  <si>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</si>
  <si>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</si>
  <si>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</si>
  <si>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</si>
  <si>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</si>
  <si>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</si>
  <si>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</si>
  <si>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</si>
  <si>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</si>
  <si>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</si>
  <si>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</si>
  <si>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</si>
  <si>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</si>
  <si>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</si>
  <si>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</si>
  <si>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</si>
  <si>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</si>
  <si>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</si>
  <si>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</si>
  <si>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</si>
  <si>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</si>
  <si>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</si>
  <si>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</si>
  <si>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</si>
  <si>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</si>
  <si>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</si>
  <si>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</si>
  <si>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</si>
  <si>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</si>
  <si>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</si>
  <si>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</si>
  <si>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</si>
  <si>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</si>
  <si>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</si>
  <si>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</si>
  <si>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</si>
  <si>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</si>
  <si>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</si>
  <si>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</si>
  <si>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</si>
  <si>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</si>
  <si>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</si>
  <si>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</si>
  <si>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</si>
  <si>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</si>
  <si>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</si>
  <si>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</si>
  <si>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</si>
  <si>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</si>
  <si>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</si>
  <si>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</si>
  <si>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</si>
  <si>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</si>
  <si>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</si>
  <si>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</si>
  <si>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</si>
  <si>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</si>
  <si>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</si>
  <si>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</si>
  <si>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</si>
  <si>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</si>
  <si>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</si>
  <si>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</si>
  <si>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</si>
  <si>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</si>
  <si>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</si>
  <si>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</si>
  <si>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</si>
  <si>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</si>
  <si>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</si>
  <si>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</si>
  <si>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</si>
  <si>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</si>
  <si>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</si>
  <si>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</si>
  <si>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</si>
  <si>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</si>
  <si>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</si>
  <si>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</si>
  <si>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</si>
  <si>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</si>
  <si>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</si>
  <si>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</si>
  <si>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</si>
  <si>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</si>
  <si>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</si>
  <si>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</si>
  <si>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</si>
  <si>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</si>
  <si>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</si>
  <si>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</si>
  <si>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</si>
  <si>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</si>
  <si>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</si>
  <si>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</si>
  <si>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</si>
  <si>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</si>
  <si>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</si>
  <si>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</si>
  <si>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</si>
  <si>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</si>
  <si>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</si>
  <si>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</si>
  <si>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</si>
  <si>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</si>
  <si>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</si>
  <si>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</si>
  <si>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</si>
  <si>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</si>
  <si>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</si>
  <si>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</si>
  <si>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</si>
  <si>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</si>
  <si>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</si>
  <si>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</si>
  <si>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</si>
  <si>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</si>
  <si>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</si>
  <si>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</si>
  <si>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</si>
  <si>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</si>
  <si>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</si>
  <si>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</si>
  <si>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</si>
  <si>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</si>
  <si>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</si>
  <si>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</si>
  <si>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</si>
  <si>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</si>
  <si>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</si>
  <si>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</si>
  <si>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</si>
  <si>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</si>
  <si>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</si>
  <si>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</si>
  <si>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</si>
  <si>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</si>
  <si>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</si>
  <si>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</si>
  <si>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</si>
  <si>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</si>
  <si>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</si>
  <si>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</si>
  <si>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</si>
  <si>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</si>
  <si>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</si>
  <si>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</si>
  <si>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</si>
  <si>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</si>
  <si>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</si>
  <si>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</si>
  <si>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</si>
  <si>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</si>
  <si>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</si>
  <si>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</si>
  <si>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</si>
  <si>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</si>
  <si>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</si>
  <si>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</si>
  <si>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</si>
  <si>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</si>
  <si>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</si>
  <si>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</si>
  <si>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</si>
  <si>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</si>
  <si>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</si>
  <si>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</si>
  <si>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</si>
  <si>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</si>
  <si>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</si>
  <si>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</si>
  <si>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</si>
  <si>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</si>
  <si>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</si>
  <si>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</si>
  <si>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</si>
  <si>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</si>
  <si>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</si>
  <si>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</si>
  <si>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</si>
  <si>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</si>
  <si>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</si>
  <si>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</si>
  <si>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</si>
  <si>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</si>
  <si>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</si>
  <si>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</si>
  <si>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</si>
  <si>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</si>
  <si>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</si>
  <si>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</si>
  <si>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</si>
  <si>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</si>
  <si>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</si>
  <si>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</si>
  <si>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</si>
  <si>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</si>
  <si>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</si>
  <si>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</si>
  <si>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</si>
  <si>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</si>
  <si>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</si>
  <si>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</si>
  <si>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</si>
  <si>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</si>
  <si>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</si>
  <si>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</si>
  <si>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</si>
  <si>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</si>
  <si>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</si>
  <si>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</si>
  <si>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</si>
  <si>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</si>
  <si>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</si>
  <si>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</si>
  <si>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</si>
  <si>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</si>
  <si>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</si>
  <si>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</si>
  <si>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</si>
  <si>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</si>
  <si>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</si>
  <si>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</si>
  <si>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</si>
  <si>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</si>
  <si>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</si>
  <si>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</si>
  <si>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</si>
  <si>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</si>
  <si>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</si>
  <si>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</si>
  <si>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</si>
  <si>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</si>
  <si>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</si>
  <si>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</si>
  <si>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</si>
  <si>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</si>
  <si>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</si>
  <si>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</si>
  <si>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</si>
  <si>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</si>
  <si>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</si>
  <si>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</si>
  <si>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</si>
  <si>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</si>
  <si>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</si>
  <si>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</si>
  <si>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</si>
  <si>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</si>
  <si>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</si>
  <si>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</si>
  <si>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</si>
  <si>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</si>
  <si>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</si>
  <si>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</si>
  <si>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</si>
  <si>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</si>
  <si>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</si>
  <si>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</si>
  <si>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</si>
  <si>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</si>
  <si>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</si>
  <si>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</si>
  <si>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</si>
  <si>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</si>
  <si>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</si>
  <si>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</si>
  <si>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</si>
  <si>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</si>
  <si>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</si>
  <si>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</si>
  <si>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</si>
  <si>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</si>
  <si>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</si>
  <si>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</si>
  <si>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</si>
  <si>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</si>
  <si>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</si>
  <si>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</si>
  <si>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</si>
  <si>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</si>
  <si>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</si>
  <si>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</si>
  <si>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</si>
  <si>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</si>
  <si>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</si>
  <si>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</si>
  <si>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</si>
  <si>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</si>
  <si>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</si>
  <si>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</si>
  <si>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</si>
  <si>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</si>
  <si>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</si>
  <si>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</si>
  <si>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</si>
  <si>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</si>
  <si>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</si>
  <si>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</si>
  <si>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</si>
  <si>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</si>
  <si>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</si>
  <si>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</si>
  <si>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</si>
  <si>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</si>
  <si>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</si>
  <si>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</si>
  <si>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</si>
  <si>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</si>
  <si>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</si>
  <si>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</si>
  <si>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</si>
  <si>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</si>
  <si>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</si>
  <si>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</si>
  <si>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</si>
  <si>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</si>
  <si>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</si>
  <si>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</si>
  <si>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</si>
  <si>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</si>
  <si>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</si>
  <si>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</si>
  <si>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</si>
  <si>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</si>
  <si>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</si>
  <si>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</si>
  <si>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</si>
  <si>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</si>
  <si>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</si>
  <si>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</si>
  <si>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</si>
  <si>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</si>
  <si>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</si>
  <si>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</si>
  <si>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</si>
  <si>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</si>
  <si>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</si>
  <si>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</si>
  <si>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</si>
  <si>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</si>
  <si>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</si>
  <si>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</si>
  <si>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</si>
  <si>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</si>
  <si>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</si>
  <si>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</si>
  <si>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</si>
  <si>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</si>
  <si>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</si>
  <si>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</si>
  <si>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</si>
  <si>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</si>
  <si>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</si>
  <si>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</si>
  <si>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</si>
  <si>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</si>
  <si>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</si>
  <si>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</si>
  <si>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</si>
  <si>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</si>
  <si>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</si>
  <si>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</si>
  <si>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</si>
  <si>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</si>
  <si>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</si>
  <si>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</si>
  <si>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</si>
  <si>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</si>
  <si>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</si>
  <si>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</si>
  <si>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</si>
  <si>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</si>
  <si>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</si>
  <si>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</si>
  <si>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</si>
  <si>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</si>
  <si>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</si>
  <si>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</si>
  <si>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</si>
  <si>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</si>
  <si>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</si>
  <si>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</si>
  <si>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</si>
  <si>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</si>
  <si>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</si>
  <si>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</si>
  <si>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</si>
  <si>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</si>
  <si>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</si>
  <si>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</si>
  <si>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</si>
  <si>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</si>
  <si>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</si>
  <si>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</si>
  <si>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</si>
  <si>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</si>
  <si>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</si>
  <si>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</si>
  <si>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</si>
  <si>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</si>
  <si>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</si>
  <si>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</si>
  <si>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</si>
  <si>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</si>
  <si>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</si>
  <si>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</si>
  <si>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</si>
  <si>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</si>
  <si>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</si>
  <si>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</si>
  <si>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</si>
  <si>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</si>
  <si>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</si>
  <si>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</si>
  <si>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</si>
  <si>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</si>
  <si>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</si>
  <si>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</si>
  <si>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</si>
  <si>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</si>
  <si>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</si>
  <si>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</si>
  <si>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</si>
  <si>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</si>
  <si>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</si>
  <si>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</si>
  <si>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</si>
  <si>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</si>
  <si>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</si>
  <si>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</si>
  <si>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</si>
  <si>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</si>
  <si>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</si>
  <si>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</si>
  <si>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</si>
  <si>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</si>
  <si>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</si>
  <si>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</si>
  <si>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</si>
  <si>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</si>
  <si>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</si>
  <si>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</si>
  <si>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</si>
  <si>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</si>
  <si>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</si>
  <si>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</si>
  <si>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</si>
  <si>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</si>
  <si>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</si>
  <si>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</si>
  <si>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</si>
  <si>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</si>
  <si>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</si>
  <si>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</si>
  <si>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</si>
  <si>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</si>
  <si>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</si>
  <si>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</si>
  <si>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</si>
  <si>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</si>
  <si>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</si>
  <si>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</si>
  <si>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</si>
  <si>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</si>
  <si>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</si>
  <si>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</si>
  <si>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</si>
  <si>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</si>
  <si>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</si>
  <si>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</si>
  <si>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</si>
  <si>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</si>
  <si>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</si>
  <si>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</si>
  <si>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</si>
  <si>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</si>
  <si>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</si>
  <si>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</si>
  <si>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</si>
  <si>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</si>
  <si>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</si>
  <si>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</si>
  <si>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</si>
  <si>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</si>
  <si>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</si>
  <si>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</si>
  <si>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</si>
  <si>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</si>
  <si>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</si>
  <si>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</si>
  <si>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</si>
  <si>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</si>
  <si>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</si>
  <si>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</si>
  <si>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</si>
  <si>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</si>
  <si>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</si>
  <si>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</si>
  <si>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</si>
  <si>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</si>
  <si>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</si>
  <si>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</si>
  <si>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</si>
  <si>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</si>
  <si>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</si>
  <si>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</si>
  <si>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</si>
  <si>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</si>
  <si>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</si>
  <si>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</si>
  <si>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</si>
  <si>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</si>
  <si>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</si>
  <si>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</si>
  <si>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</si>
  <si>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</si>
  <si>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</si>
  <si>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</si>
  <si>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</si>
  <si>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</si>
  <si>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</si>
  <si>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</si>
  <si>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</si>
  <si>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</si>
  <si>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</si>
  <si>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</si>
  <si>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</si>
  <si>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</si>
  <si>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</si>
  <si>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</si>
  <si>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</si>
  <si>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</si>
  <si>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</si>
  <si>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</si>
  <si>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</si>
  <si>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</si>
  <si>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</si>
  <si>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</si>
  <si>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</si>
  <si>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</si>
  <si>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</si>
  <si>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</si>
  <si>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</si>
  <si>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</si>
  <si>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</si>
  <si>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</si>
  <si>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</si>
  <si>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</si>
  <si>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</si>
  <si>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</si>
  <si>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</si>
  <si>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</si>
  <si>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</si>
  <si>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</si>
  <si>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</si>
  <si>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</si>
  <si>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</si>
  <si>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</si>
  <si>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</si>
  <si>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</si>
  <si>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</si>
  <si>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</si>
  <si>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</si>
  <si>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</si>
  <si>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</si>
  <si>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</si>
  <si>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</si>
  <si>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</si>
  <si>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</si>
  <si>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</si>
  <si>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</si>
  <si>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</si>
  <si>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</si>
  <si>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</si>
  <si>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</si>
  <si>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</si>
  <si>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</si>
  <si>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</si>
  <si>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</si>
  <si>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</si>
  <si>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</si>
  <si>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</si>
  <si>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</si>
  <si>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</si>
  <si>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</si>
  <si>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</si>
  <si>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</si>
  <si>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</si>
  <si>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</si>
  <si>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</si>
  <si>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</si>
  <si>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</si>
  <si>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</si>
  <si>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</si>
  <si>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</si>
  <si>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</si>
  <si>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</si>
  <si>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</si>
  <si>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</si>
  <si>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</si>
  <si>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</si>
  <si>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</si>
  <si>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</si>
  <si>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</si>
  <si>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</si>
  <si>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</si>
  <si>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</si>
  <si>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</si>
  <si>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</si>
  <si>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</si>
  <si>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</si>
  <si>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</si>
  <si>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</si>
  <si>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</si>
  <si>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</si>
  <si>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</si>
  <si>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</si>
  <si>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</si>
  <si>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</si>
  <si>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</si>
  <si>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</si>
  <si>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</si>
  <si>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</si>
  <si>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</si>
  <si>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</si>
  <si>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</si>
  <si>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</si>
  <si>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</si>
  <si>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</si>
  <si>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</si>
  <si>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</si>
  <si>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</si>
  <si>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</si>
  <si>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</si>
  <si>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</si>
  <si>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</si>
  <si>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</si>
  <si>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</si>
  <si>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</si>
  <si>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</si>
  <si>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</si>
  <si>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</si>
  <si>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</si>
  <si>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</si>
  <si>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</si>
  <si>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</si>
  <si>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</si>
  <si>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</si>
  <si>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</si>
  <si>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</si>
  <si>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</si>
  <si>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</si>
  <si>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</si>
  <si>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</si>
  <si>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</si>
  <si>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</si>
  <si>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</si>
  <si>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</si>
  <si>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</si>
  <si>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</si>
  <si>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</si>
  <si>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</si>
  <si>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</si>
  <si>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</si>
  <si>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</si>
  <si>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</si>
  <si>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</si>
  <si>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</si>
  <si>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</si>
  <si>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</si>
  <si>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</si>
  <si>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</si>
  <si>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</si>
  <si>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</si>
  <si>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</si>
  <si>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</si>
  <si>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</si>
  <si>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</si>
  <si>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</si>
  <si>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</si>
  <si>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</si>
  <si>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</si>
  <si>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</si>
  <si>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</si>
  <si>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</si>
  <si>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</si>
  <si>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</si>
  <si>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</si>
  <si>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</si>
  <si>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</si>
  <si>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</si>
  <si>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</si>
  <si>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</si>
  <si>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</si>
  <si>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</si>
  <si>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</si>
  <si>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</si>
  <si>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</si>
  <si>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</si>
  <si>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</si>
  <si>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</si>
  <si>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</si>
  <si>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</si>
  <si>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</si>
  <si>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</si>
  <si>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</si>
  <si>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</si>
  <si>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</si>
  <si>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</si>
  <si>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</si>
  <si>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</si>
  <si>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</si>
  <si>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</si>
  <si>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</si>
  <si>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</si>
  <si>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</si>
  <si>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</si>
  <si>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</si>
  <si>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</si>
  <si>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</si>
  <si>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</si>
  <si>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</si>
  <si>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</si>
  <si>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</si>
  <si>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</si>
  <si>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</si>
  <si>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</si>
  <si>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</si>
  <si>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</si>
  <si>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</si>
  <si>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</si>
  <si>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</si>
  <si>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</si>
  <si>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</si>
  <si>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</si>
  <si>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</si>
  <si>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</si>
  <si>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</si>
  <si>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</si>
  <si>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</si>
  <si>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</si>
  <si>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</si>
  <si>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</si>
  <si>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</si>
  <si>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</si>
  <si>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</si>
  <si>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</si>
  <si>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</si>
  <si>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</si>
  <si>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</si>
  <si>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</si>
  <si>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</si>
  <si>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</si>
  <si>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</si>
  <si>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</si>
  <si>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</si>
  <si>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</si>
  <si>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</si>
  <si>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</si>
  <si>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</si>
  <si>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</si>
  <si>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</si>
  <si>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</si>
  <si>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</si>
  <si>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</si>
  <si>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</si>
  <si>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</si>
  <si>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</si>
  <si>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</si>
  <si>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</si>
  <si>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</si>
  <si>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</si>
  <si>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</si>
  <si>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</si>
  <si>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</si>
  <si>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</si>
  <si>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</si>
  <si>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</si>
  <si>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</si>
  <si>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</si>
  <si>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</si>
  <si>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</si>
  <si>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</si>
  <si>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</si>
  <si>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</si>
  <si>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</si>
  <si>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</si>
  <si>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</si>
  <si>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</si>
  <si>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</si>
  <si>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</si>
  <si>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</si>
  <si>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</si>
  <si>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</si>
  <si>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</si>
  <si>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</si>
  <si>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</si>
  <si>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</si>
  <si>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</si>
  <si>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</si>
  <si>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</si>
  <si>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</si>
  <si>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</si>
  <si>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</si>
  <si>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</si>
  <si>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</si>
  <si>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</si>
  <si>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</si>
  <si>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</si>
  <si>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</si>
  <si>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</si>
  <si>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</si>
  <si>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</si>
  <si>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</si>
  <si>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</si>
  <si>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</si>
  <si>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</si>
  <si>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</si>
  <si>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</si>
  <si>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</si>
  <si>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</si>
  <si>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</si>
  <si>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</si>
  <si>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</si>
  <si>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</si>
  <si>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</si>
  <si>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</si>
  <si>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</si>
  <si>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</si>
  <si>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</si>
  <si>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</si>
  <si>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</si>
  <si>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</si>
  <si>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</si>
  <si>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</si>
  <si>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</si>
  <si>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</si>
  <si>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</si>
  <si>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</si>
  <si>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</si>
  <si>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</si>
  <si>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</si>
  <si>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</si>
  <si>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</si>
  <si>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</si>
  <si>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</si>
  <si>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</si>
  <si>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</si>
  <si>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</si>
  <si>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</si>
  <si>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</si>
  <si>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</si>
  <si>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</si>
  <si>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</si>
  <si>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</si>
  <si>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</si>
  <si>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</si>
  <si>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</si>
  <si>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</si>
  <si>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</si>
  <si>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</si>
  <si>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</si>
  <si>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</si>
  <si>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</si>
  <si>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</si>
  <si>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</si>
  <si>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</si>
  <si>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</si>
  <si>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</si>
  <si>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</si>
  <si>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</si>
  <si>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</si>
  <si>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</si>
  <si>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</si>
  <si>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</si>
  <si>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</si>
  <si>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</si>
  <si>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</si>
  <si>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</si>
  <si>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</si>
  <si>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</si>
  <si>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</si>
  <si>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</si>
  <si>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</si>
  <si>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</si>
  <si>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</si>
  <si>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</si>
  <si>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</si>
  <si>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</si>
  <si>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</si>
  <si>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</si>
  <si>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</si>
  <si>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</si>
  <si>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</si>
  <si>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</si>
  <si>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</si>
  <si>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</si>
  <si>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</si>
  <si>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</si>
  <si>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</si>
  <si>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</si>
  <si>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</si>
  <si>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</si>
  <si>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</si>
  <si>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</si>
  <si>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</si>
  <si>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</si>
  <si>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</si>
  <si>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</si>
  <si>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</si>
  <si>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</si>
  <si>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</si>
  <si>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</si>
  <si>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</si>
  <si>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</si>
  <si>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</si>
  <si>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</si>
  <si>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</si>
  <si>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</si>
  <si>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</si>
  <si>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</si>
  <si>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</si>
  <si>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</si>
  <si>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</si>
  <si>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</si>
  <si>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</si>
  <si>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</si>
  <si>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</si>
  <si>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</si>
  <si>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</si>
  <si>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</si>
  <si>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</si>
  <si>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</si>
  <si>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</si>
  <si>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</si>
  <si>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</si>
  <si>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</si>
  <si>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</si>
  <si>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</si>
  <si>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</si>
  <si>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</si>
  <si>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</si>
  <si>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</si>
  <si>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</si>
  <si>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</si>
  <si>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</si>
  <si>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</si>
  <si>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</si>
  <si>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</si>
  <si>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</si>
  <si>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</si>
  <si>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</si>
  <si>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</si>
  <si>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</si>
  <si>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</si>
  <si>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</si>
  <si>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</si>
  <si>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</si>
  <si>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</si>
  <si>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</si>
  <si>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</si>
  <si>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</si>
  <si>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</si>
  <si>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</si>
  <si>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</si>
  <si>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</si>
  <si>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</si>
  <si>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</si>
  <si>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</si>
  <si>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</si>
  <si>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</si>
  <si>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</si>
  <si>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</si>
  <si>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</si>
  <si>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</si>
  <si>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</si>
  <si>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</si>
  <si>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</si>
  <si>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</si>
  <si>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</si>
  <si>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</si>
  <si>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</si>
  <si>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</si>
  <si>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</si>
  <si>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</si>
  <si>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</si>
  <si>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</si>
  <si>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</si>
  <si>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</si>
  <si>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</si>
  <si>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</si>
  <si>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</si>
  <si>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</si>
  <si>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</si>
  <si>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</si>
  <si>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</si>
  <si>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</si>
  <si>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</si>
  <si>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</si>
  <si>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</si>
  <si>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</si>
  <si>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</si>
  <si>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</si>
  <si>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</si>
  <si>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</si>
  <si>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</si>
  <si>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</si>
  <si>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</si>
  <si>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</si>
  <si>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</si>
  <si>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</si>
  <si>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</si>
  <si>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</si>
  <si>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</si>
  <si>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</si>
  <si>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</si>
  <si>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</si>
  <si>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</si>
  <si>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</si>
  <si>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</si>
  <si>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</si>
  <si>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</si>
  <si>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</si>
  <si>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</si>
  <si>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</si>
  <si>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</si>
  <si>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</si>
  <si>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</si>
  <si>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</si>
  <si>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</si>
  <si>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</si>
  <si>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</si>
  <si>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</si>
  <si>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</si>
  <si>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</si>
  <si>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</si>
  <si>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</si>
  <si>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</si>
  <si>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</si>
  <si>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</si>
  <si>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</si>
  <si>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</si>
  <si>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</si>
  <si>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</si>
  <si>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</si>
  <si>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</si>
  <si>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</si>
  <si>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</si>
  <si>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</si>
  <si>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</si>
  <si>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</si>
  <si>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</si>
  <si>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</si>
  <si>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</si>
  <si>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</si>
  <si>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</si>
  <si>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</si>
  <si>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</si>
  <si>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</si>
  <si>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</si>
  <si>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</si>
  <si>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</si>
  <si>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</si>
  <si>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</si>
  <si>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</si>
  <si>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</si>
  <si>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</si>
  <si>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</si>
  <si>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</si>
  <si>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</si>
  <si>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</si>
  <si>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</si>
  <si>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</si>
  <si>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</si>
  <si>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</si>
  <si>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</si>
  <si>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</si>
  <si>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</si>
  <si>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</si>
  <si>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</si>
  <si>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</si>
  <si>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</si>
  <si>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</si>
  <si>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</si>
  <si>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</si>
  <si>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</si>
  <si>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</si>
  <si>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</si>
  <si>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</si>
  <si>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</si>
  <si>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</si>
  <si>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</si>
  <si>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</si>
  <si>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</si>
  <si>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</si>
  <si>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</si>
  <si>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</si>
  <si>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</si>
  <si>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</si>
  <si>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</si>
  <si>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</si>
  <si>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</si>
  <si>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</si>
  <si>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</si>
  <si>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</si>
  <si>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</si>
  <si>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</si>
  <si>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</si>
  <si>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</si>
  <si>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</si>
  <si>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</si>
  <si>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</si>
  <si>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</si>
  <si>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</si>
  <si>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</si>
  <si>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</si>
  <si>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</si>
  <si>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</si>
  <si>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</si>
  <si>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</si>
  <si>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</si>
  <si>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</si>
  <si>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</si>
  <si>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</si>
  <si>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</si>
  <si>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</si>
  <si>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</si>
  <si>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</si>
  <si>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</si>
  <si>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</si>
  <si>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</si>
  <si>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</si>
  <si>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</si>
  <si>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</si>
  <si>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</si>
  <si>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</si>
  <si>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</si>
  <si>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</si>
  <si>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</si>
  <si>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</si>
  <si>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</si>
  <si>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</si>
  <si>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</si>
  <si>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</si>
  <si>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</si>
  <si>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</si>
  <si>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</si>
  <si>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</si>
  <si>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</si>
  <si>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</si>
  <si>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</si>
  <si>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</si>
  <si>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</si>
  <si>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</si>
  <si>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</si>
  <si>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</si>
  <si>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</si>
  <si>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</si>
  <si>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</si>
  <si>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</si>
  <si>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</si>
  <si>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</si>
  <si>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</si>
  <si>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</si>
  <si>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</si>
  <si>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</si>
  <si>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</si>
  <si>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</si>
  <si>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</si>
  <si>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</si>
  <si>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</si>
  <si>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</si>
  <si>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</si>
  <si>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</si>
  <si>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</si>
  <si>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</si>
  <si>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</si>
  <si>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</si>
  <si>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</si>
  <si>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</si>
  <si>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</si>
  <si>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</si>
  <si>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</si>
  <si>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</si>
  <si>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</si>
  <si>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</si>
  <si>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</si>
  <si>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</si>
  <si>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</si>
  <si>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</si>
  <si>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</si>
  <si>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</si>
  <si>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</si>
  <si>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</si>
  <si>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</si>
  <si>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</si>
  <si>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</si>
  <si>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</si>
  <si>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</si>
  <si>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</si>
  <si>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</si>
  <si>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</si>
  <si>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</si>
  <si>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</si>
  <si>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</si>
  <si>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</si>
  <si>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</si>
  <si>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</si>
  <si>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</si>
  <si>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</si>
  <si>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</si>
  <si>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</si>
  <si>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</si>
  <si>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</si>
  <si>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</si>
  <si>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</si>
  <si>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</si>
  <si>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</si>
  <si>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</si>
  <si>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</si>
  <si>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</si>
  <si>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</si>
  <si>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</si>
  <si>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</si>
  <si>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</si>
  <si>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</si>
  <si>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</si>
  <si>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</si>
  <si>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</si>
  <si>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</si>
  <si>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</si>
  <si>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</si>
  <si>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</si>
  <si>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</si>
  <si>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</si>
  <si>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</si>
  <si>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</si>
  <si>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</si>
  <si>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</si>
  <si>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</si>
  <si>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</si>
  <si>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</si>
  <si>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</si>
  <si>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</si>
  <si>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</si>
  <si>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</si>
  <si>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</si>
  <si>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</si>
  <si>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</si>
  <si>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</si>
  <si>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</si>
  <si>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</si>
  <si>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</si>
  <si>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</si>
  <si>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</si>
  <si>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</si>
  <si>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</si>
  <si>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</si>
  <si>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</si>
  <si>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</si>
  <si>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</si>
  <si>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</si>
  <si>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</si>
  <si>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</si>
  <si>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</si>
  <si>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</si>
  <si>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</si>
  <si>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</si>
  <si>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</si>
  <si>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</si>
  <si>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</si>
  <si>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</si>
  <si>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</si>
  <si>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</si>
  <si>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</si>
  <si>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</si>
  <si>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</si>
  <si>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</si>
  <si>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</si>
  <si>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</si>
  <si>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</si>
  <si>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</si>
  <si>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</si>
  <si>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</si>
  <si>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</si>
  <si>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</si>
  <si>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</si>
  <si>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</si>
  <si>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</si>
  <si>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</si>
  <si>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</si>
  <si>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</si>
  <si>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</si>
  <si>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</si>
  <si>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</si>
  <si>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</si>
  <si>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</si>
  <si>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</si>
  <si>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</si>
  <si>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</si>
  <si>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</si>
  <si>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</si>
  <si>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</si>
  <si>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</si>
  <si>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</si>
  <si>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</si>
  <si>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</si>
  <si>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</si>
  <si>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</si>
  <si>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</si>
  <si>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</si>
  <si>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</si>
  <si>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</si>
  <si>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</si>
  <si>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</si>
  <si>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</si>
  <si>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</si>
  <si>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</si>
  <si>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</si>
  <si>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</si>
  <si>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</si>
  <si>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</si>
  <si>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</si>
  <si>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</si>
  <si>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</si>
  <si>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</si>
  <si>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</si>
  <si>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</si>
  <si>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</si>
  <si>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</si>
  <si>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</si>
  <si>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</si>
  <si>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</si>
  <si>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</si>
  <si>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</si>
  <si>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</si>
  <si>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</si>
  <si>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</si>
  <si>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</si>
  <si>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</si>
  <si>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</si>
  <si>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</si>
  <si>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</si>
  <si>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</si>
  <si>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</si>
  <si>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</si>
  <si>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</si>
  <si>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</si>
  <si>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</si>
  <si>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</si>
  <si>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</si>
  <si>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</si>
  <si>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</si>
  <si>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</si>
  <si>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</si>
  <si>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</si>
  <si>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</si>
  <si>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</si>
  <si>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</si>
  <si>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</si>
  <si>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</si>
  <si>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</si>
  <si>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</si>
  <si>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</si>
  <si>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</si>
  <si>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</si>
  <si>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</si>
  <si>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</si>
  <si>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</si>
  <si>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</si>
  <si>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</si>
  <si>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</si>
  <si>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</si>
  <si>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</si>
  <si>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</si>
  <si>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</si>
  <si>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</si>
  <si>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</si>
  <si>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</si>
  <si>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</si>
  <si>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</si>
  <si>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</si>
  <si>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</si>
  <si>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</si>
  <si>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</si>
  <si>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</si>
  <si>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</si>
  <si>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</si>
  <si>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</si>
  <si>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</si>
  <si>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</si>
  <si>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</si>
  <si>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</si>
  <si>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</si>
  <si>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</si>
  <si>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</si>
  <si>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</si>
  <si>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</si>
  <si>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</si>
  <si>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</si>
  <si>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</si>
  <si>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</si>
  <si>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</si>
  <si>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</si>
  <si>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</si>
  <si>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</si>
  <si>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</si>
  <si>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</si>
  <si>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</si>
  <si>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</si>
  <si>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</si>
  <si>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</si>
  <si>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</si>
  <si>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</si>
  <si>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</si>
  <si>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</si>
  <si>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</si>
  <si>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</si>
  <si>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</si>
  <si>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</si>
  <si>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</si>
  <si>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</si>
  <si>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</si>
  <si>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</si>
  <si>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</si>
  <si>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</si>
  <si>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</si>
  <si>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</si>
  <si>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</si>
  <si>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</si>
  <si>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</si>
  <si>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</si>
  <si>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</si>
  <si>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</si>
  <si>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</si>
  <si>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</si>
  <si>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</si>
  <si>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</si>
  <si>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</si>
  <si>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</si>
  <si>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</si>
  <si>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</si>
  <si>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</si>
  <si>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</si>
  <si>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</si>
  <si>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</si>
  <si>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</si>
  <si>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</si>
  <si>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</si>
  <si>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</si>
  <si>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</si>
  <si>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</si>
  <si>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</si>
  <si>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</si>
  <si>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</si>
  <si>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</si>
  <si>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</si>
  <si>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</si>
  <si>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</si>
  <si>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</si>
  <si>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</si>
  <si>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</si>
  <si>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</si>
  <si>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</si>
  <si>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</si>
  <si>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</si>
  <si>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</si>
  <si>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</si>
  <si>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</si>
  <si>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</si>
  <si>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</si>
  <si>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</si>
  <si>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</si>
  <si>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</si>
  <si>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</si>
  <si>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</si>
  <si>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</si>
  <si>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</si>
  <si>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</si>
  <si>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</si>
  <si>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</si>
  <si>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</si>
  <si>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</si>
  <si>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</si>
  <si>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</si>
  <si>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</si>
  <si>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</si>
  <si>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</si>
  <si>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</si>
  <si>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</si>
  <si>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</si>
  <si>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</si>
  <si>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</si>
  <si>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</si>
  <si>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</si>
  <si>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</si>
  <si>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</si>
  <si>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</si>
  <si>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</si>
  <si>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</si>
  <si>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</si>
  <si>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</si>
  <si>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</si>
  <si>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</si>
  <si>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</si>
  <si>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</si>
  <si>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</si>
  <si>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</si>
  <si>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</si>
  <si>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</si>
  <si>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</si>
  <si>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</si>
  <si>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</si>
  <si>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</si>
  <si>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</si>
  <si>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</si>
  <si>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</si>
  <si>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</si>
  <si>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</si>
  <si>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</si>
  <si>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</si>
  <si>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</si>
  <si>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</si>
  <si>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</si>
  <si>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</si>
  <si>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</si>
  <si>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</si>
  <si>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</si>
  <si>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</si>
  <si>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</si>
  <si>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</si>
  <si>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</si>
  <si>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</si>
  <si>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</si>
  <si>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</si>
  <si>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</si>
  <si>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</si>
  <si>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</si>
  <si>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</si>
  <si>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</si>
  <si>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</si>
  <si>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</si>
  <si>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</si>
  <si>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</si>
  <si>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</si>
  <si>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</si>
  <si>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</si>
  <si>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</si>
  <si>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</si>
  <si>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</si>
  <si>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</si>
  <si>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</si>
  <si>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</si>
  <si>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</si>
  <si>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</si>
  <si>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</si>
  <si>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</si>
  <si>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</si>
  <si>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</si>
  <si>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</si>
  <si>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</si>
  <si>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</si>
  <si>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</si>
  <si>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</si>
  <si>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</si>
  <si>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</si>
  <si>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</si>
  <si>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</si>
  <si>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</si>
  <si>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</si>
  <si>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</si>
  <si>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</si>
  <si>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</si>
  <si>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</si>
  <si>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</si>
  <si>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</si>
  <si>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</si>
  <si>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</si>
  <si>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</si>
  <si>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</si>
  <si>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</si>
  <si>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</si>
  <si>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</si>
  <si>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</si>
  <si>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</si>
  <si>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</si>
  <si>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</si>
  <si>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</si>
  <si>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</si>
  <si>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</si>
  <si>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</si>
  <si>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</si>
  <si>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</si>
  <si>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</si>
  <si>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</si>
  <si>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</si>
  <si>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</si>
  <si>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</si>
  <si>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</si>
  <si>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</si>
  <si>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</si>
  <si>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</si>
  <si>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</si>
  <si>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</si>
  <si>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</si>
  <si>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</si>
  <si>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</si>
  <si>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</si>
  <si>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</si>
  <si>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</si>
  <si>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</si>
  <si>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</si>
  <si>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</si>
  <si>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</si>
  <si>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</si>
  <si>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</si>
  <si>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</si>
  <si>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</si>
  <si>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</si>
  <si>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</si>
  <si>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</si>
  <si>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</si>
  <si>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</si>
  <si>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</si>
  <si>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</si>
  <si>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</si>
  <si>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</si>
  <si>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</si>
  <si>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</si>
  <si>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</si>
  <si>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</si>
  <si>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</si>
  <si>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</si>
  <si>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</si>
  <si>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</si>
  <si>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</si>
  <si>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</si>
  <si>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</si>
  <si>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</si>
  <si>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</si>
  <si>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</si>
  <si>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</si>
  <si>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</si>
  <si>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</si>
  <si>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</si>
  <si>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</si>
  <si>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</si>
  <si>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</si>
  <si>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</si>
  <si>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</si>
  <si>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</si>
  <si>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</si>
  <si>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</si>
  <si>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</si>
  <si>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</si>
  <si>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</si>
  <si>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</si>
  <si>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</si>
  <si>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</si>
  <si>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</si>
  <si>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</si>
  <si>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</si>
  <si>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</si>
  <si>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</si>
  <si>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</si>
  <si>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</si>
  <si>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</si>
  <si>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</si>
  <si>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</si>
  <si>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</si>
  <si>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</si>
  <si>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</si>
  <si>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</si>
  <si>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</si>
  <si>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</si>
  <si>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</si>
  <si>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</si>
  <si>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</si>
  <si>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</si>
  <si>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</si>
  <si>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</si>
  <si>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</si>
  <si>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</si>
  <si>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</si>
  <si>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</si>
  <si>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</si>
  <si>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</si>
  <si>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</si>
  <si>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</si>
  <si>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</si>
  <si>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</si>
  <si>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</si>
  <si>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</si>
  <si>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</si>
  <si>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</si>
  <si>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</si>
  <si>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</si>
  <si>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</si>
  <si>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</si>
  <si>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</si>
  <si>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</si>
  <si>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</si>
  <si>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</si>
  <si>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</si>
  <si>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</si>
  <si>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</si>
  <si>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</si>
  <si>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</si>
  <si>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</si>
  <si>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</si>
  <si>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</si>
  <si>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</si>
  <si>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</si>
  <si>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</si>
  <si>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</si>
  <si>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</si>
  <si>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</si>
  <si>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</si>
  <si>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</si>
  <si>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</si>
  <si>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</si>
  <si>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</si>
  <si>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</si>
  <si>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</si>
  <si>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</si>
  <si>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</si>
  <si>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</si>
  <si>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</si>
  <si>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</si>
  <si>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</si>
  <si>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</si>
  <si>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</si>
  <si>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</si>
  <si>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</si>
  <si>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</si>
  <si>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</si>
  <si>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</si>
  <si>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</si>
  <si>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</si>
  <si>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</si>
  <si>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</si>
  <si>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</si>
  <si>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</si>
  <si>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</si>
  <si>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</si>
  <si>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</si>
  <si>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</si>
  <si>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</si>
  <si>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</si>
  <si>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</si>
  <si>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</si>
  <si>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</si>
  <si>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</si>
  <si>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</si>
  <si>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</si>
  <si>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</si>
  <si>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</si>
  <si>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</si>
  <si>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</si>
  <si>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</si>
  <si>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</si>
  <si>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</si>
  <si>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</si>
  <si>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</si>
  <si>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</si>
  <si>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</si>
  <si>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</si>
  <si>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</si>
  <si>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</si>
  <si>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</si>
  <si>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</si>
  <si>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</si>
  <si>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</si>
  <si>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</si>
  <si>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</si>
  <si>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</si>
  <si>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</si>
  <si>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</si>
  <si>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</si>
  <si>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</si>
  <si>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</si>
  <si>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</si>
  <si>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</si>
  <si>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</si>
  <si>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</si>
  <si>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</si>
  <si>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</si>
  <si>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</si>
  <si>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</si>
  <si>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</si>
  <si>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</si>
  <si>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</si>
  <si>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</si>
  <si>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</si>
  <si>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</si>
  <si>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</si>
  <si>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</si>
  <si>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</si>
  <si>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</si>
  <si>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</si>
  <si>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</si>
  <si>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</si>
  <si>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</si>
  <si>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</si>
  <si>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</si>
  <si>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</si>
  <si>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</si>
  <si>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</si>
  <si>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</si>
  <si>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</si>
  <si>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</si>
  <si>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</si>
  <si>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</si>
  <si>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</si>
  <si>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</si>
  <si>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</si>
  <si>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</si>
  <si>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</si>
  <si>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</si>
  <si>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</si>
  <si>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</si>
  <si>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</si>
  <si>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</si>
  <si>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</si>
  <si>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</si>
  <si>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</si>
  <si>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</si>
  <si>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</si>
  <si>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</si>
  <si>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</si>
  <si>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</si>
  <si>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</si>
  <si>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</si>
  <si>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</si>
  <si>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</si>
  <si>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</si>
  <si>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</si>
  <si>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</si>
  <si>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</si>
  <si>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</si>
  <si>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</si>
  <si>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</si>
  <si>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</si>
  <si>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</si>
  <si>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</si>
  <si>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</si>
  <si>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</si>
  <si>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</si>
  <si>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</si>
  <si>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</si>
  <si>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</si>
  <si>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</si>
  <si>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</si>
  <si>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</si>
  <si>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</si>
  <si>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</si>
  <si>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</si>
  <si>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</si>
  <si>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</si>
  <si>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</si>
  <si>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</si>
  <si>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</si>
  <si>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</si>
  <si>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</si>
  <si>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</si>
  <si>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</si>
  <si>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</si>
  <si>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</si>
  <si>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</si>
  <si>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</si>
  <si>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</si>
  <si>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</si>
  <si>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</si>
  <si>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</si>
  <si>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</si>
  <si>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</si>
  <si>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</si>
  <si>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</si>
  <si>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</si>
  <si>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</si>
  <si>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</si>
  <si>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</si>
  <si>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</si>
  <si>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</si>
  <si>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</si>
  <si>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</si>
  <si>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</si>
  <si>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</si>
  <si>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</si>
  <si>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</si>
  <si>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</si>
  <si>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</si>
  <si>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</si>
  <si>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</si>
  <si>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</si>
  <si>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</si>
  <si>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</si>
  <si>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</si>
  <si>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</si>
  <si>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</si>
  <si>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</si>
  <si>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</si>
  <si>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</si>
  <si>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</si>
  <si>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</si>
  <si>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</si>
  <si>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</si>
  <si>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</si>
  <si>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</si>
  <si>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</si>
  <si>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</si>
  <si>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</si>
  <si>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</si>
  <si>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</si>
  <si>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</si>
  <si>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</si>
  <si>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</si>
  <si>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</si>
  <si>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</si>
  <si>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</si>
  <si>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</si>
  <si>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</si>
  <si>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</si>
  <si>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</si>
  <si>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</si>
  <si>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</si>
  <si>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</si>
  <si>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</si>
  <si>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</si>
  <si>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</si>
  <si>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</si>
  <si>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</si>
  <si>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</si>
  <si>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</si>
  <si>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</si>
  <si>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</si>
  <si>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</si>
  <si>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</si>
  <si>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</si>
  <si>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</si>
  <si>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</si>
  <si>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</si>
  <si>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</si>
  <si>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</si>
  <si>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</si>
  <si>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</si>
  <si>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</si>
  <si>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</si>
  <si>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</si>
  <si>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</si>
  <si>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</si>
  <si>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</si>
  <si>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</si>
  <si>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</si>
  <si>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</si>
  <si>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</si>
  <si>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</si>
  <si>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</si>
  <si>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</si>
  <si>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</si>
  <si>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</si>
  <si>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</si>
  <si>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</si>
  <si>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</si>
  <si>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</si>
  <si>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</si>
  <si>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</si>
  <si>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</si>
  <si>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</si>
  <si>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</si>
  <si>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</si>
  <si>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</si>
  <si>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</si>
  <si>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</si>
  <si>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</si>
  <si>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</si>
  <si>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</si>
  <si>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</si>
  <si>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</si>
  <si>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</si>
  <si>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</si>
  <si>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</si>
  <si>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</si>
  <si>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</si>
  <si>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</si>
  <si>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</si>
  <si>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</si>
  <si>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</si>
  <si>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</si>
  <si>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</si>
  <si>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</si>
  <si>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</si>
  <si>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</si>
  <si>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</si>
  <si>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</si>
  <si>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</si>
  <si>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</si>
  <si>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</si>
  <si>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</si>
  <si>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</si>
  <si>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</si>
  <si>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</si>
  <si>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</si>
  <si>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</si>
  <si>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</si>
  <si>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</si>
  <si>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</si>
  <si>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</si>
  <si>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</si>
  <si>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</si>
  <si>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</si>
  <si>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</si>
  <si>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</si>
  <si>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</si>
  <si>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</si>
  <si>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</si>
  <si>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</si>
  <si>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</si>
  <si>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</si>
  <si>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</si>
  <si>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</si>
  <si>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</si>
  <si>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</si>
  <si>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</si>
  <si>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</si>
  <si>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</si>
  <si>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</si>
  <si>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</si>
  <si>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</si>
  <si>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</si>
  <si>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</si>
  <si>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</si>
  <si>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</si>
  <si>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</si>
  <si>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</si>
  <si>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</si>
  <si>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</si>
  <si>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</si>
  <si>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</si>
  <si>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</si>
  <si>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</si>
  <si>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</si>
  <si>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</si>
  <si>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</si>
  <si>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</si>
  <si>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</si>
  <si>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</si>
  <si>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</si>
  <si>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</si>
  <si>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</si>
  <si>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</si>
  <si>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</si>
  <si>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</si>
  <si>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</si>
  <si>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</si>
  <si>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</si>
  <si>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</si>
  <si>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</si>
  <si>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</si>
  <si>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</si>
  <si>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</si>
  <si>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</si>
  <si>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</si>
  <si>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</si>
  <si>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</si>
  <si>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</si>
  <si>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</si>
  <si>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</si>
  <si>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</si>
  <si>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</si>
  <si>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</si>
  <si>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</si>
  <si>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</si>
  <si>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</si>
  <si>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</si>
  <si>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</si>
  <si>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</si>
  <si>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</si>
  <si>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</si>
  <si>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</si>
  <si>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</si>
  <si>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</si>
  <si>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</si>
  <si>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</si>
  <si>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</si>
  <si>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</si>
  <si>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</si>
  <si>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</si>
  <si>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</si>
  <si>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</si>
  <si>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</si>
  <si>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</si>
  <si>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</si>
  <si>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</si>
  <si>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</si>
  <si>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</si>
  <si>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</si>
  <si>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</si>
  <si>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</si>
  <si>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</si>
  <si>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</si>
  <si>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</si>
  <si>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</si>
  <si>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</si>
  <si>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</si>
  <si>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</si>
  <si>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</si>
  <si>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</si>
  <si>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</si>
  <si>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</si>
  <si>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</si>
  <si>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</si>
  <si>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</si>
  <si>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</si>
  <si>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</si>
  <si>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</si>
  <si>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</si>
  <si>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</si>
  <si>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</si>
  <si>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</si>
  <si>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</si>
  <si>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</si>
  <si>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</si>
  <si>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</si>
  <si>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</si>
  <si>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</si>
  <si>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</si>
  <si>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</si>
  <si>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</si>
  <si>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</si>
  <si>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</si>
  <si>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</si>
  <si>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</si>
  <si>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</si>
  <si>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</si>
  <si>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</si>
  <si>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</si>
  <si>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</si>
  <si>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</si>
  <si>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</si>
  <si>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</si>
  <si>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</si>
  <si>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</si>
  <si>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</si>
  <si>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</si>
  <si>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</si>
  <si>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</si>
  <si>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</si>
  <si>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</si>
  <si>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</si>
  <si>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</si>
  <si>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</si>
  <si>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</si>
  <si>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</si>
  <si>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</si>
  <si>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</si>
  <si>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</si>
  <si>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</si>
  <si>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</si>
  <si>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</si>
  <si>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</si>
  <si>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</si>
  <si>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</si>
  <si>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</si>
  <si>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</si>
  <si>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</si>
  <si>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</si>
  <si>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</si>
  <si>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</si>
  <si>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</si>
  <si>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</si>
  <si>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</si>
  <si>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</si>
  <si>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</si>
  <si>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</si>
  <si>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</si>
  <si>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</si>
  <si>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</si>
  <si>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</si>
  <si>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</si>
  <si>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</si>
  <si>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</si>
  <si>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</si>
  <si>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</si>
  <si>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</si>
  <si>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</si>
  <si>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</si>
  <si>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</si>
  <si>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</si>
  <si>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</si>
  <si>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</si>
  <si>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</si>
  <si>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</si>
  <si>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</si>
  <si>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</si>
  <si>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</si>
  <si>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</si>
  <si>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</si>
  <si>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</si>
  <si>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</si>
  <si>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</si>
  <si>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</si>
  <si>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</si>
  <si>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</si>
  <si>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</si>
  <si>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</si>
  <si>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</si>
  <si>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</si>
  <si>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</si>
  <si>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</si>
  <si>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</si>
  <si>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</si>
  <si>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</si>
  <si>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</si>
  <si>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</si>
  <si>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</si>
  <si>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</si>
  <si>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</si>
  <si>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</si>
  <si>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</si>
  <si>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</si>
  <si>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</si>
  <si>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</si>
  <si>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</si>
  <si>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</si>
  <si>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</si>
  <si>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</si>
  <si>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</si>
  <si>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</si>
  <si>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</si>
  <si>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</si>
  <si>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</si>
  <si>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</si>
  <si>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</si>
  <si>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</si>
  <si>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</si>
  <si>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</si>
  <si>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</si>
  <si>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</si>
  <si>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</si>
  <si>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</si>
  <si>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</si>
  <si>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</si>
  <si>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</si>
  <si>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</si>
  <si>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</si>
  <si>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</si>
  <si>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</si>
  <si>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</si>
  <si>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</si>
  <si>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</si>
  <si>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</si>
  <si>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</si>
  <si>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</si>
  <si>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</si>
  <si>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</si>
  <si>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</si>
  <si>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</si>
  <si>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</si>
  <si>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</si>
  <si>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</si>
  <si>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</si>
  <si>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</si>
  <si>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</si>
  <si>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</si>
  <si>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</si>
  <si>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</si>
  <si>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</si>
  <si>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</si>
  <si>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</si>
  <si>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</si>
  <si>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</si>
  <si>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</si>
  <si>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</si>
  <si>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</si>
  <si>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</si>
  <si>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</si>
  <si>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</si>
  <si>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</si>
  <si>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</si>
  <si>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</si>
  <si>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</si>
  <si>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</si>
  <si>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</si>
  <si>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</si>
  <si>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</si>
  <si>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</si>
  <si>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</si>
  <si>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</si>
  <si>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</si>
  <si>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</si>
  <si>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</si>
  <si>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</si>
  <si>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</si>
  <si>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</si>
  <si>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</si>
  <si>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</si>
  <si>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</si>
  <si>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</si>
  <si>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</si>
  <si>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</si>
  <si>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</si>
  <si>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</si>
  <si>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</si>
  <si>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</si>
  <si>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</si>
  <si>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</si>
  <si>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</si>
  <si>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</si>
  <si>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</si>
  <si>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</si>
  <si>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</si>
  <si>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</si>
  <si>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</si>
  <si>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</si>
  <si>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</si>
  <si>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</si>
  <si>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</si>
  <si>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</si>
  <si>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</si>
  <si>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</si>
  <si>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</si>
  <si>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</si>
  <si>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</si>
  <si>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</si>
  <si>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</si>
  <si>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</si>
  <si>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</si>
  <si>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</si>
  <si>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</si>
  <si>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</si>
  <si>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</si>
  <si>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</si>
  <si>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</si>
  <si>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</si>
  <si>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</si>
  <si>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</si>
  <si>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</si>
  <si>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</si>
  <si>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</si>
  <si>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</si>
  <si>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</si>
  <si>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</si>
  <si>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</si>
  <si>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</si>
  <si>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</si>
  <si>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</si>
  <si>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</si>
  <si>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</si>
  <si>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</si>
  <si>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</si>
  <si>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</si>
  <si>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</si>
  <si>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</si>
  <si>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</si>
  <si>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</si>
  <si>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</si>
  <si>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</si>
  <si>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</si>
  <si>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</si>
  <si>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</si>
  <si>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</si>
  <si>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</si>
  <si>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</si>
  <si>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</si>
  <si>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</si>
  <si>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</si>
  <si>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</si>
  <si>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</si>
  <si>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</si>
  <si>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</si>
  <si>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</si>
  <si>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</si>
  <si>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</si>
  <si>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</si>
  <si>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</si>
  <si>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</si>
  <si>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</si>
  <si>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</si>
  <si>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</si>
  <si>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</si>
  <si>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</si>
  <si>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</si>
  <si>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</si>
  <si>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</si>
  <si>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</si>
  <si>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</si>
  <si>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</si>
  <si>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</si>
  <si>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</si>
  <si>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</si>
  <si>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</si>
  <si>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</si>
  <si>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</si>
  <si>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</si>
  <si>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</si>
  <si>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</si>
  <si>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</si>
  <si>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</si>
  <si>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</si>
  <si>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</si>
  <si>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</si>
  <si>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</si>
  <si>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</si>
  <si>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</si>
  <si>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</si>
  <si>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</si>
  <si>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</si>
  <si>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</si>
  <si>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</si>
  <si>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</si>
  <si>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</si>
  <si>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</si>
  <si>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</si>
  <si>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</si>
  <si>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</si>
  <si>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</si>
  <si>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</si>
  <si>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</si>
  <si>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</si>
  <si>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</si>
  <si>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</si>
  <si>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</si>
  <si>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</si>
  <si>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</si>
  <si>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</si>
  <si>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</si>
  <si>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</si>
  <si>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</si>
  <si>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</si>
  <si>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</si>
  <si>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</si>
  <si>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</si>
  <si>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</si>
  <si>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</si>
  <si>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</si>
  <si>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</si>
  <si>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</si>
  <si>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</si>
  <si>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</si>
  <si>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</si>
  <si>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</si>
  <si>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</si>
  <si>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</si>
  <si>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</si>
  <si>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</si>
  <si>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</si>
  <si>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</si>
  <si>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</si>
  <si>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</si>
  <si>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</si>
  <si>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</si>
  <si>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</si>
  <si>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</si>
  <si>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</si>
  <si>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</si>
  <si>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</si>
  <si>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</si>
  <si>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</si>
  <si>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</si>
  <si>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</si>
  <si>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</si>
  <si>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</si>
  <si>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</si>
  <si>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</si>
  <si>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</si>
  <si>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</si>
  <si>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</si>
  <si>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</si>
  <si>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</si>
  <si>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</si>
  <si>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</si>
  <si>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</si>
  <si>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</si>
  <si>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</si>
  <si>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</si>
  <si>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</si>
  <si>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</si>
  <si>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</si>
  <si>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</si>
  <si>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</si>
  <si>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</si>
  <si>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</si>
  <si>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</si>
  <si>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</si>
  <si>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</si>
  <si>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</si>
  <si>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</si>
  <si>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</si>
  <si>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</si>
  <si>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</si>
  <si>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</si>
  <si>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</si>
  <si>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</si>
  <si>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</si>
  <si>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</si>
  <si>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</si>
  <si>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</si>
  <si>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</si>
  <si>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</si>
  <si>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</si>
  <si>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</si>
  <si>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</si>
  <si>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</si>
  <si>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</si>
  <si>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</si>
  <si>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</si>
  <si>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</si>
  <si>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</si>
  <si>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</si>
  <si>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</si>
  <si>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</si>
  <si>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</si>
  <si>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</si>
  <si>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</si>
  <si>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</si>
  <si>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</si>
  <si>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</si>
  <si>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</si>
  <si>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</si>
  <si>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</si>
  <si>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</si>
  <si>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</si>
  <si>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</si>
  <si>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</si>
  <si>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</si>
  <si>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</si>
  <si>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</si>
  <si>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</si>
  <si>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</si>
  <si>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</si>
  <si>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</si>
  <si>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</si>
  <si>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</si>
  <si>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</si>
  <si>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</si>
  <si>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</si>
  <si>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</si>
  <si>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</si>
  <si>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</si>
  <si>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</si>
  <si>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</si>
  <si>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</si>
  <si>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</si>
  <si>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</si>
  <si>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</si>
  <si>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</si>
  <si>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</si>
  <si>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</si>
  <si>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</si>
  <si>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</si>
  <si>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</si>
  <si>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</si>
  <si>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</si>
  <si>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</si>
  <si>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</si>
  <si>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</si>
  <si>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</si>
  <si>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</si>
  <si>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</si>
  <si>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</si>
  <si>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</si>
  <si>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</si>
  <si>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</si>
  <si>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</si>
  <si>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</si>
  <si>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</si>
  <si>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</si>
  <si>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</si>
  <si>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</si>
  <si>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</si>
  <si>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</si>
  <si>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</si>
  <si>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</si>
  <si>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</si>
  <si>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</si>
  <si>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</si>
  <si>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</si>
  <si>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</si>
  <si>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</si>
  <si>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</si>
  <si>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</si>
  <si>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</si>
  <si>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</si>
  <si>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</si>
  <si>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</si>
  <si>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</si>
  <si>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</si>
  <si>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</si>
  <si>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</si>
  <si>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</si>
  <si>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</si>
  <si>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</si>
  <si>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</si>
  <si>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</si>
  <si>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</si>
  <si>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</si>
  <si>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</si>
  <si>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</si>
  <si>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</si>
  <si>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</si>
  <si>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</si>
  <si>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</si>
  <si>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</si>
  <si>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</si>
  <si>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</si>
  <si>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</si>
  <si>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</si>
  <si>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</si>
  <si>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</si>
  <si>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</si>
  <si>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</si>
  <si>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</si>
  <si>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</si>
  <si>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</si>
  <si>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</si>
  <si>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</si>
  <si>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</si>
  <si>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</si>
  <si>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</si>
  <si>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</si>
  <si>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</si>
  <si>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</si>
  <si>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</si>
  <si>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</si>
  <si>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</si>
  <si>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</si>
  <si>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</si>
  <si>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</si>
  <si>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</si>
  <si>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</si>
  <si>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</si>
  <si>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</si>
  <si>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</si>
  <si>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</si>
  <si>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</si>
  <si>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</si>
  <si>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</si>
  <si>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</si>
  <si>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</si>
  <si>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</si>
  <si>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</si>
  <si>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</si>
  <si>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</si>
  <si>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</si>
  <si>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</si>
  <si>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</si>
  <si>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</si>
  <si>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</si>
  <si>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</si>
  <si>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</si>
  <si>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</si>
  <si>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</si>
  <si>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</si>
  <si>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</si>
  <si>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</si>
  <si>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</si>
  <si>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</si>
  <si>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</si>
  <si>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</si>
  <si>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</si>
  <si>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</si>
  <si>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</si>
  <si>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</si>
  <si>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</si>
  <si>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</si>
  <si>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</si>
  <si>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</si>
  <si>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</si>
  <si>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</si>
  <si>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</si>
  <si>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</si>
  <si>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</si>
  <si>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</si>
  <si>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</si>
  <si>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</si>
  <si>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</si>
  <si>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</si>
  <si>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</si>
  <si>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</si>
  <si>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</si>
  <si>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</si>
  <si>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</si>
  <si>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</si>
  <si>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</si>
  <si>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</si>
  <si>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</si>
  <si>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</si>
  <si>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</si>
  <si>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</si>
  <si>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</si>
  <si>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</si>
  <si>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</si>
  <si>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</si>
  <si>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</si>
  <si>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</si>
  <si>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</si>
  <si>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</si>
  <si>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</si>
  <si>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</si>
  <si>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</si>
  <si>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</si>
  <si>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</si>
  <si>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</si>
  <si>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</si>
  <si>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</si>
  <si>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</si>
  <si>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</si>
  <si>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</si>
  <si>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</si>
  <si>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</si>
  <si>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</si>
  <si>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</si>
  <si>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</si>
  <si>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</si>
  <si>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</si>
  <si>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</si>
  <si>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</si>
  <si>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</si>
  <si>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</si>
  <si>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</si>
  <si>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</si>
  <si>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</si>
  <si>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</si>
  <si>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</si>
  <si>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</si>
  <si>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</si>
  <si>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</si>
  <si>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</si>
  <si>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</si>
  <si>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</si>
  <si>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</si>
  <si>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</si>
  <si>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</si>
  <si>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</si>
  <si>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</si>
  <si>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</si>
  <si>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</si>
  <si>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</si>
  <si>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</si>
  <si>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</si>
  <si>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</si>
  <si>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</si>
  <si>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</si>
  <si>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</si>
  <si>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</si>
  <si>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</si>
  <si>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</si>
  <si>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</si>
  <si>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</si>
  <si>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</si>
  <si>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</si>
  <si>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</si>
  <si>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</si>
  <si>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</si>
  <si>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</si>
  <si>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</si>
  <si>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</si>
  <si>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</si>
  <si>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</si>
  <si>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</si>
  <si>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</si>
  <si>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</si>
  <si>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</si>
  <si>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</si>
  <si>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</si>
  <si>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</si>
  <si>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</si>
  <si>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</si>
  <si>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</si>
  <si>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</si>
  <si>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</si>
  <si>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</si>
  <si>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</si>
  <si>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</si>
  <si>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</si>
  <si>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</si>
  <si>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</si>
  <si>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</si>
  <si>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</si>
  <si>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</si>
  <si>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</si>
  <si>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</si>
  <si>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</si>
  <si>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</si>
  <si>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</si>
  <si>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</si>
  <si>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</si>
  <si>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</si>
  <si>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</si>
  <si>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</si>
  <si>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</si>
  <si>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</si>
  <si>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</si>
  <si>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</si>
  <si>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</si>
  <si>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</si>
  <si>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</si>
  <si>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</si>
  <si>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</si>
  <si>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</si>
  <si>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</si>
  <si>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</si>
  <si>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</si>
  <si>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</si>
  <si>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</si>
  <si>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</si>
  <si>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</si>
  <si>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</si>
  <si>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</si>
  <si>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</si>
  <si>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</si>
  <si>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</si>
  <si>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</si>
  <si>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</si>
  <si>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</si>
  <si>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</si>
  <si>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</si>
  <si>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</si>
  <si>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</si>
  <si>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</si>
  <si>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</si>
  <si>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</si>
  <si>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</si>
  <si>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</si>
  <si>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</si>
  <si>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</si>
  <si>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</si>
  <si>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</si>
  <si>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</si>
  <si>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</si>
  <si>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</si>
  <si>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</si>
  <si>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</si>
  <si>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</si>
  <si>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</si>
  <si>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</si>
  <si>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</si>
  <si>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</si>
  <si>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</si>
  <si>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</si>
  <si>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</si>
  <si>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</si>
  <si>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</si>
  <si>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</si>
  <si>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</si>
  <si>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</si>
  <si>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</si>
  <si>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</si>
  <si>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</si>
  <si>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</si>
  <si>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</si>
  <si>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</si>
  <si>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</si>
  <si>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</si>
  <si>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</si>
  <si>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</si>
  <si>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</si>
  <si>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</si>
  <si>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</si>
  <si>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</si>
  <si>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</si>
  <si>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</si>
  <si>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</si>
  <si>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</si>
  <si>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</si>
  <si>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</si>
  <si>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</si>
  <si>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</si>
  <si>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</si>
  <si>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</si>
  <si>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</si>
  <si>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</si>
  <si>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</si>
  <si>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</si>
  <si>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</si>
  <si>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</si>
  <si>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</si>
  <si>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</si>
  <si>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</si>
  <si>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</si>
  <si>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</si>
  <si>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</si>
  <si>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</si>
  <si>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</si>
  <si>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</si>
  <si>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</si>
  <si>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</si>
  <si>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</si>
  <si>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</si>
  <si>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</si>
  <si>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</si>
  <si>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</si>
  <si>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</si>
  <si>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</si>
  <si>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</si>
  <si>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</si>
  <si>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</si>
  <si>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</si>
  <si>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</si>
  <si>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</si>
  <si>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</si>
  <si>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</si>
  <si>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</si>
  <si>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</si>
  <si>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</si>
  <si>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</si>
  <si>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</si>
  <si>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</si>
  <si>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</si>
  <si>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</si>
  <si>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</si>
  <si>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</si>
  <si>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</si>
  <si>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</si>
  <si>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</si>
  <si>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</si>
  <si>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</si>
  <si>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</si>
  <si>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</si>
  <si>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</si>
  <si>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</si>
  <si>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</si>
  <si>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</si>
  <si>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</si>
  <si>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</si>
  <si>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</si>
  <si>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</si>
  <si>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</si>
  <si>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</si>
  <si>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</si>
  <si>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</si>
  <si>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</si>
  <si>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</si>
  <si>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</si>
  <si>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</si>
  <si>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</si>
  <si>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</si>
  <si>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</si>
  <si>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</si>
  <si>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</si>
  <si>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</si>
  <si>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</si>
  <si>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</si>
  <si>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</si>
  <si>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</si>
  <si>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</si>
  <si>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</si>
  <si>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</si>
  <si>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</si>
  <si>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</si>
  <si>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</si>
  <si>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</si>
  <si>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</si>
  <si>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</si>
  <si>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</si>
  <si>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</si>
  <si>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</si>
  <si>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</si>
  <si>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</si>
  <si>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</si>
  <si>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</si>
  <si>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</si>
  <si>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</si>
  <si>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</si>
  <si>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</si>
  <si>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</si>
  <si>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</si>
  <si>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</si>
  <si>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</si>
  <si>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</si>
  <si>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</si>
  <si>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</si>
  <si>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</si>
  <si>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</si>
  <si>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</si>
  <si>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</si>
  <si>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</si>
  <si>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</si>
  <si>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</si>
  <si>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</si>
  <si>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</si>
  <si>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</si>
  <si>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</si>
  <si>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</si>
  <si>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</si>
  <si>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</si>
  <si>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</si>
  <si>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</si>
  <si>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</si>
  <si>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</si>
  <si>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</si>
  <si>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</si>
  <si>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</si>
  <si>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</si>
  <si>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</si>
  <si>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</si>
  <si>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</si>
  <si>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</si>
  <si>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</si>
  <si>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</si>
  <si>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</si>
  <si>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</si>
  <si>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</si>
  <si>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</si>
  <si>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</si>
  <si>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</si>
  <si>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</si>
  <si>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</si>
  <si>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</si>
  <si>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</si>
  <si>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</si>
  <si>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</si>
  <si>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</si>
  <si>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</si>
  <si>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</si>
  <si>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</si>
  <si>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</si>
  <si>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</si>
  <si>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</si>
  <si>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</si>
  <si>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</si>
  <si>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</si>
  <si>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</si>
  <si>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</si>
  <si>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</si>
  <si>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</si>
  <si>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</si>
  <si>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</si>
  <si>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</si>
  <si>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</si>
  <si>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</si>
  <si>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</si>
  <si>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</si>
  <si>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</si>
  <si>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</si>
  <si>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</si>
  <si>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</si>
  <si>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</si>
  <si>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</si>
  <si>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</si>
  <si>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</si>
  <si>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</si>
  <si>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</si>
  <si>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</si>
  <si>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</si>
  <si>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</si>
  <si>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</si>
  <si>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</si>
  <si>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</si>
  <si>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</si>
  <si>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</si>
  <si>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</si>
  <si>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</si>
  <si>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</si>
  <si>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</si>
  <si>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</si>
  <si>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</si>
  <si>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</si>
  <si>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</si>
  <si>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</si>
  <si>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</si>
  <si>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</si>
  <si>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</si>
  <si>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</si>
  <si>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</si>
  <si>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</si>
  <si>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</si>
  <si>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</si>
  <si>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</si>
  <si>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</si>
  <si>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</si>
  <si>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</si>
  <si>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</si>
  <si>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</si>
  <si>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</si>
  <si>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</si>
  <si>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</si>
  <si>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</si>
  <si>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</si>
  <si>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</si>
  <si>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</si>
  <si>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</si>
  <si>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</si>
  <si>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</si>
  <si>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</si>
  <si>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</si>
  <si>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</si>
  <si>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</si>
  <si>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</si>
  <si>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</si>
  <si>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</si>
  <si>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</si>
  <si>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</si>
  <si>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</si>
  <si>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</si>
  <si>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</si>
  <si>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</si>
  <si>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</si>
  <si>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</si>
  <si>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</si>
  <si>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</si>
  <si>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</si>
  <si>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</si>
  <si>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</si>
  <si>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</si>
  <si>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</si>
  <si>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</si>
  <si>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</si>
  <si>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</si>
  <si>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</si>
  <si>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</si>
  <si>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</si>
  <si>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</si>
  <si>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</si>
  <si>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</si>
  <si>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</si>
  <si>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</si>
  <si>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</si>
  <si>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</si>
  <si>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</si>
  <si>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</si>
  <si>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</si>
  <si>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</si>
  <si>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</si>
  <si>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</si>
  <si>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</si>
  <si>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</si>
  <si>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</si>
  <si>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</si>
  <si>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</si>
  <si>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</si>
  <si>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</si>
  <si>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</si>
  <si>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</si>
  <si>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</si>
  <si>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</si>
  <si>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</si>
  <si>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</si>
  <si>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</si>
  <si>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</si>
  <si>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</si>
  <si>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</si>
  <si>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</si>
  <si>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</si>
  <si>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</si>
  <si>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</si>
  <si>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</si>
  <si>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</si>
  <si>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</si>
  <si>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</si>
  <si>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</si>
  <si>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</si>
  <si>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</si>
  <si>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</si>
  <si>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</si>
  <si>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</si>
  <si>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</si>
  <si>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</si>
  <si>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</si>
  <si>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</si>
  <si>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</si>
  <si>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</si>
  <si>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</si>
  <si>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</si>
  <si>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</si>
  <si>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</si>
  <si>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</si>
  <si>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</si>
  <si>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</si>
  <si>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</si>
  <si>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</si>
  <si>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</si>
  <si>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</si>
  <si>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</si>
  <si>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</si>
  <si>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</si>
  <si>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</si>
  <si>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</si>
  <si>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</si>
  <si>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</si>
  <si>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</si>
  <si>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</si>
  <si>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</si>
  <si>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</si>
  <si>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</si>
  <si>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</si>
  <si>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</si>
  <si>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</si>
  <si>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</si>
  <si>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</si>
  <si>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</si>
  <si>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</si>
  <si>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</si>
  <si>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</si>
  <si>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</si>
  <si>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</si>
  <si>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</si>
  <si>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</si>
  <si>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</si>
  <si>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</si>
  <si>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</si>
  <si>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</si>
  <si>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</si>
  <si>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</si>
  <si>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</si>
  <si>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</si>
  <si>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</si>
  <si>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</si>
  <si>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</si>
  <si>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</si>
  <si>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</si>
  <si>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</si>
  <si>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</si>
  <si>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</si>
  <si>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</si>
  <si>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</si>
  <si>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</si>
  <si>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</si>
  <si>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</si>
  <si>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</si>
  <si>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</si>
  <si>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</si>
  <si>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</si>
  <si>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</si>
  <si>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</si>
  <si>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</si>
  <si>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</si>
  <si>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</si>
  <si>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</si>
  <si>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</si>
  <si>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</si>
  <si>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</si>
  <si>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</si>
  <si>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</si>
  <si>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</si>
  <si>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</si>
  <si>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</si>
  <si>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</si>
  <si>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</si>
  <si>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</si>
  <si>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</si>
  <si>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</si>
  <si>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</si>
  <si>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</si>
  <si>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</si>
  <si>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</si>
  <si>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</si>
  <si>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</si>
  <si>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</si>
  <si>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</si>
  <si>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</si>
  <si>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</si>
  <si>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</si>
  <si>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</si>
  <si>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</si>
  <si>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</si>
  <si>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</si>
  <si>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</si>
  <si>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</si>
  <si>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</si>
  <si>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</si>
  <si>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</si>
  <si>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</si>
  <si>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</si>
  <si>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</si>
  <si>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</si>
  <si>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</si>
  <si>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</si>
  <si>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</si>
  <si>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</si>
  <si>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</si>
  <si>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</si>
  <si>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</si>
  <si>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</si>
  <si>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</si>
  <si>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</si>
  <si>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</si>
  <si>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</si>
  <si>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</si>
  <si>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</si>
  <si>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</si>
  <si>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</si>
  <si>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</si>
  <si>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</si>
  <si>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</si>
  <si>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</si>
  <si>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</si>
  <si>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</si>
  <si>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</si>
  <si>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</si>
  <si>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</si>
  <si>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</si>
  <si>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</si>
  <si>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</si>
  <si>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</si>
  <si>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</si>
  <si>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</si>
  <si>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</si>
  <si>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</si>
  <si>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</si>
  <si>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</si>
  <si>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</si>
  <si>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</si>
  <si>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</si>
  <si>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</si>
  <si>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</si>
  <si>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</si>
  <si>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</si>
  <si>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</si>
  <si>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</si>
  <si>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</si>
  <si>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</si>
  <si>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</si>
  <si>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</si>
  <si>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</si>
  <si>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</si>
  <si>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</si>
  <si>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</si>
  <si>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</si>
  <si>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</si>
  <si>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</si>
  <si>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</si>
  <si>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</si>
  <si>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</si>
  <si>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</si>
  <si>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</si>
  <si>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</si>
  <si>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</si>
  <si>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</si>
  <si>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</si>
  <si>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</si>
  <si>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</si>
  <si>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</si>
  <si>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</si>
  <si>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</si>
  <si>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</si>
  <si>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</si>
  <si>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</si>
  <si>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</si>
  <si>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</si>
  <si>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</si>
  <si>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</si>
  <si>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</si>
  <si>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</si>
  <si>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</si>
  <si>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</si>
  <si>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</si>
  <si>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</si>
  <si>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</si>
  <si>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</si>
  <si>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</si>
  <si>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</si>
  <si>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</si>
  <si>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</si>
  <si>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</si>
  <si>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</si>
  <si>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</si>
  <si>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</si>
  <si>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</si>
  <si>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</si>
  <si>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</si>
  <si>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</si>
  <si>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</si>
  <si>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</si>
  <si>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</si>
  <si>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</si>
  <si>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</si>
  <si>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</si>
  <si>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</si>
  <si>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</si>
  <si>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</si>
  <si>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</si>
  <si>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</si>
  <si>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</si>
  <si>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</si>
  <si>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</si>
  <si>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</si>
  <si>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</si>
  <si>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</si>
  <si>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</si>
  <si>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</si>
  <si>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</si>
  <si>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</si>
  <si>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</si>
  <si>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</si>
  <si>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</si>
  <si>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</si>
  <si>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</si>
  <si>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</si>
  <si>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</si>
  <si>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</si>
  <si>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</si>
  <si>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</si>
  <si>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</si>
  <si>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</si>
  <si>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</si>
  <si>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</si>
  <si>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</si>
  <si>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</si>
  <si>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</si>
  <si>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</si>
  <si>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</si>
  <si>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</si>
  <si>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</si>
  <si>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</si>
  <si>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</si>
  <si>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</si>
  <si>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</si>
  <si>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</si>
  <si>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</si>
  <si>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</si>
  <si>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</si>
  <si>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</si>
  <si>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</si>
  <si>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</si>
  <si>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</si>
  <si>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</si>
  <si>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</si>
  <si>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</si>
  <si>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</si>
  <si>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</si>
  <si>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</si>
  <si>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</si>
  <si>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</si>
  <si>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</si>
  <si>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</si>
  <si>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</si>
  <si>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</si>
  <si>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</si>
  <si>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</si>
  <si>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</si>
  <si>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</si>
  <si>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</si>
  <si>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</si>
  <si>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</si>
  <si>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</si>
  <si>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</si>
  <si>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</si>
  <si>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</si>
  <si>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</si>
  <si>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</si>
  <si>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</si>
  <si>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</si>
  <si>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</si>
  <si>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</si>
  <si>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</si>
  <si>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</si>
  <si>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</si>
  <si>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</si>
  <si>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</si>
  <si>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</si>
  <si>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</si>
  <si>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</si>
  <si>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</si>
  <si>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</si>
  <si>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</si>
  <si>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</si>
  <si>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</si>
  <si>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</si>
  <si>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</si>
  <si>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</si>
  <si>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</si>
  <si>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</si>
  <si>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</si>
  <si>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</si>
  <si>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</si>
  <si>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</si>
  <si>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</si>
  <si>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</si>
  <si>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</si>
  <si>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</si>
  <si>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</si>
  <si>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</si>
  <si>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</si>
  <si>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</si>
  <si>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</si>
  <si>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</si>
  <si>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</si>
  <si>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</si>
  <si>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</si>
  <si>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</si>
  <si>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</si>
  <si>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</si>
  <si>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</si>
  <si>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</si>
  <si>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</si>
  <si>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</si>
  <si>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</si>
  <si>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</si>
  <si>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</si>
  <si>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</si>
  <si>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</si>
  <si>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</si>
  <si>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</si>
  <si>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</si>
  <si>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</si>
  <si>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</si>
  <si>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</si>
  <si>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</si>
  <si>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</si>
  <si>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</si>
  <si>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</si>
  <si>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</si>
  <si>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</si>
  <si>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</si>
  <si>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</si>
  <si>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</si>
  <si>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</si>
  <si>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</si>
  <si>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</si>
  <si>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</si>
  <si>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</si>
  <si>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</si>
  <si>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</si>
  <si>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</si>
  <si>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</si>
  <si>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</si>
  <si>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</si>
  <si>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</si>
  <si>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</si>
  <si>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</si>
  <si>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</si>
  <si>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</si>
  <si>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</si>
  <si>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</si>
  <si>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</si>
  <si>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</si>
  <si>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</si>
  <si>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</si>
  <si>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</si>
  <si>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</si>
  <si>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</si>
  <si>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</si>
  <si>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</si>
  <si>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</si>
  <si>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</si>
  <si>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</si>
  <si>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</si>
  <si>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</si>
  <si>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</si>
  <si>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</si>
  <si>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</si>
  <si>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</si>
  <si>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</si>
  <si>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</si>
  <si>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</si>
  <si>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</si>
  <si>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</si>
  <si>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</si>
  <si>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</si>
  <si>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</si>
  <si>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</si>
  <si>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</si>
  <si>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</si>
  <si>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</si>
  <si>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</si>
  <si>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</si>
  <si>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</si>
  <si>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</si>
  <si>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</si>
  <si>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</si>
  <si>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</si>
  <si>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</si>
  <si>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</si>
  <si>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</si>
  <si>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</si>
  <si>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</si>
  <si>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</si>
  <si>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</si>
  <si>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</si>
  <si>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</si>
  <si>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</si>
  <si>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</si>
  <si>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</si>
  <si>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</si>
  <si>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</si>
  <si>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</si>
  <si>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</si>
  <si>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</si>
  <si>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</si>
  <si>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</si>
  <si>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</si>
  <si>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</si>
  <si>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</si>
  <si>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</si>
  <si>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</si>
  <si>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</si>
  <si>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</si>
  <si>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</si>
  <si>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</si>
  <si>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</si>
  <si>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</si>
  <si>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</si>
  <si>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</si>
  <si>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</si>
  <si>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</si>
  <si>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</si>
  <si>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</si>
  <si>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</si>
  <si>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</si>
  <si>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</si>
  <si>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</si>
  <si>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</si>
  <si>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</si>
  <si>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</si>
  <si>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</si>
  <si>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</si>
  <si>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</si>
  <si>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</si>
  <si>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</si>
  <si>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</si>
  <si>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</si>
  <si>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</si>
  <si>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</si>
  <si>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</si>
  <si>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</si>
  <si>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</si>
  <si>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</si>
  <si>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</si>
  <si>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</si>
  <si>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</si>
  <si>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</si>
  <si>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</si>
  <si>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</si>
  <si>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</si>
  <si>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</si>
  <si>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</si>
  <si>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</si>
  <si>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</si>
  <si>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</si>
  <si>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</si>
  <si>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</si>
  <si>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</si>
  <si>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</si>
  <si>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</si>
  <si>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</si>
  <si>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</si>
  <si>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</si>
  <si>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</si>
  <si>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</si>
  <si>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</si>
  <si>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</si>
  <si>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</si>
  <si>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</si>
  <si>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</si>
  <si>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</si>
  <si>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</si>
  <si>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</si>
  <si>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</si>
  <si>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</si>
  <si>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</si>
  <si>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</si>
  <si>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</si>
  <si>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</si>
  <si>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</si>
  <si>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</si>
  <si>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</si>
  <si>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</si>
  <si>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</si>
  <si>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</si>
  <si>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</si>
  <si>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</si>
  <si>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</si>
  <si>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</si>
  <si>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</si>
  <si>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</si>
  <si>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</si>
  <si>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</si>
  <si>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</si>
  <si>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</si>
  <si>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</si>
  <si>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</si>
  <si>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</si>
  <si>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</si>
  <si>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</si>
  <si>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</si>
  <si>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</si>
  <si>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</si>
  <si>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</si>
  <si>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</si>
  <si>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</si>
  <si>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</si>
  <si>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</si>
  <si>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</si>
  <si>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</si>
  <si>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</si>
  <si>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</si>
  <si>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</si>
  <si>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</si>
  <si>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</si>
  <si>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</si>
  <si>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</si>
  <si>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</si>
  <si>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</si>
  <si>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</si>
  <si>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</si>
  <si>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</si>
  <si>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</si>
  <si>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</si>
  <si>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</si>
  <si>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</si>
  <si>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</si>
  <si>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</si>
  <si>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</si>
  <si>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</si>
  <si>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</si>
  <si>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</si>
  <si>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</si>
  <si>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</si>
  <si>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</si>
  <si>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</si>
  <si>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</si>
  <si>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</si>
  <si>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</si>
  <si>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</si>
  <si>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</si>
  <si>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</si>
  <si>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</si>
  <si>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</si>
  <si>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</si>
  <si>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</si>
  <si>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</si>
  <si>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</si>
  <si>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</si>
  <si>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</si>
  <si>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</si>
  <si>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</si>
  <si>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</si>
  <si>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</si>
  <si>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</si>
  <si>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</si>
  <si>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</si>
  <si>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</si>
  <si>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</si>
  <si>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</si>
  <si>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</si>
  <si>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</si>
  <si>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</si>
  <si>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</si>
  <si>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</si>
  <si>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</si>
  <si>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</si>
  <si>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</si>
  <si>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</si>
  <si>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</si>
  <si>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</si>
  <si>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</si>
  <si>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</si>
  <si>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</si>
  <si>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</si>
  <si>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</si>
  <si>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</si>
  <si>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</si>
  <si>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</si>
  <si>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</si>
  <si>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</si>
  <si>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</si>
  <si>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</si>
  <si>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</si>
  <si>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</si>
  <si>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</si>
  <si>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</si>
  <si>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</si>
  <si>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</si>
  <si>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</si>
  <si>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</si>
  <si>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</si>
  <si>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</si>
  <si>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</si>
  <si>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</si>
  <si>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</si>
  <si>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</si>
  <si>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</si>
  <si>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</si>
  <si>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</si>
  <si>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</si>
  <si>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</si>
  <si>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</si>
  <si>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</si>
  <si>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</si>
  <si>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</si>
  <si>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</si>
  <si>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</si>
  <si>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</si>
  <si>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</si>
  <si>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</si>
  <si>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</si>
  <si>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</si>
  <si>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</si>
  <si>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</si>
  <si>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</si>
  <si>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</si>
  <si>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</si>
  <si>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</si>
  <si>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</si>
  <si>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</si>
  <si>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</si>
  <si>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</si>
  <si>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</si>
  <si>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</si>
  <si>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</si>
  <si>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</si>
  <si>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</si>
  <si>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</si>
  <si>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</si>
  <si>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</si>
  <si>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</si>
  <si>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</si>
  <si>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</si>
  <si>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</si>
  <si>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</si>
  <si>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</si>
  <si>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</si>
  <si>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</si>
  <si>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</si>
  <si>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</si>
  <si>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</si>
  <si>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</si>
  <si>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</si>
  <si>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</si>
  <si>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</si>
  <si>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</si>
  <si>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</si>
  <si>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</si>
  <si>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</si>
  <si>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</si>
  <si>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</si>
  <si>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</si>
  <si>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</si>
  <si>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</si>
  <si>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</si>
  <si>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</si>
  <si>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</si>
  <si>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</si>
  <si>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</si>
  <si>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</si>
  <si>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</si>
  <si>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</si>
  <si>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</si>
  <si>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</si>
  <si>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</si>
  <si>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</si>
  <si>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</si>
  <si>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</si>
  <si>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</si>
  <si>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</si>
  <si>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</si>
  <si>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</si>
  <si>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</si>
  <si>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</si>
  <si>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</si>
  <si>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</si>
  <si>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</si>
  <si>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</si>
  <si>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</si>
  <si>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</si>
  <si>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</si>
  <si>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</si>
  <si>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</si>
  <si>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</si>
  <si>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</si>
  <si>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</si>
  <si>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</si>
  <si>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</si>
  <si>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</si>
  <si>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</si>
  <si>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</si>
  <si>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</si>
  <si>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</si>
  <si>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</si>
  <si>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</si>
  <si>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</si>
  <si>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</si>
  <si>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</si>
  <si>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</si>
  <si>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</si>
  <si>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</si>
  <si>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</si>
  <si>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</si>
  <si>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</si>
  <si>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</si>
  <si>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</si>
  <si>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</si>
  <si>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</si>
  <si>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</si>
  <si>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</si>
  <si>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</si>
  <si>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</si>
  <si>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</si>
  <si>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</si>
  <si>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</si>
  <si>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</si>
  <si>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</si>
  <si>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</si>
  <si>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</si>
  <si>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</si>
  <si>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</si>
  <si>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</si>
  <si>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</si>
  <si>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</si>
  <si>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</si>
  <si>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</si>
  <si>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</si>
  <si>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</si>
  <si>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</si>
  <si>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</si>
  <si>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</si>
  <si>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</si>
  <si>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</si>
  <si>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</si>
  <si>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</si>
  <si>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</si>
  <si>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</si>
  <si>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</si>
  <si>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</si>
  <si>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</si>
  <si>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</si>
  <si>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</si>
  <si>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</si>
  <si>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</si>
  <si>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</si>
  <si>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</si>
  <si>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</si>
  <si>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</si>
  <si>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</si>
  <si>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</si>
  <si>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</si>
  <si>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</si>
  <si>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</si>
  <si>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</si>
  <si>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</si>
  <si>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</si>
  <si>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</si>
  <si>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</si>
  <si>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</si>
  <si>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</si>
  <si>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</si>
  <si>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</si>
  <si>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</si>
  <si>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</si>
  <si>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</si>
  <si>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</si>
  <si>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</si>
  <si>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</si>
  <si>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</si>
  <si>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</si>
  <si>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</si>
  <si>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</si>
  <si>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</si>
  <si>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</si>
  <si>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</si>
  <si>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</si>
  <si>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</si>
  <si>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</si>
  <si>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</si>
  <si>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</si>
  <si>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</si>
  <si>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</si>
  <si>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</si>
  <si>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</si>
  <si>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</si>
  <si>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</si>
  <si>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</si>
  <si>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</si>
  <si>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</si>
  <si>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</si>
  <si>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</si>
  <si>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</si>
  <si>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</si>
  <si>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</si>
  <si>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</si>
  <si>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</si>
  <si>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</si>
  <si>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</si>
  <si>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</si>
  <si>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</si>
  <si>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</si>
  <si>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</si>
  <si>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</si>
  <si>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</si>
  <si>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</si>
  <si>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</si>
  <si>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</si>
  <si>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</si>
  <si>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</si>
  <si>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</si>
  <si>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</si>
  <si>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</si>
  <si>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</si>
  <si>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</si>
  <si>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</si>
  <si>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</si>
  <si>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</si>
  <si>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</si>
  <si>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</si>
  <si>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</si>
  <si>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</si>
  <si>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</si>
  <si>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</si>
  <si>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</si>
  <si>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</si>
  <si>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</si>
  <si>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</si>
  <si>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</si>
  <si>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</si>
  <si>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</si>
  <si>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</si>
  <si>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</si>
  <si>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</si>
  <si>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</si>
  <si>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</si>
  <si>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</si>
  <si>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</si>
  <si>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</si>
  <si>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</si>
  <si>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</si>
  <si>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</si>
  <si>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</si>
  <si>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</si>
  <si>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</si>
  <si>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</si>
  <si>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</si>
  <si>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</si>
  <si>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</si>
  <si>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</si>
  <si>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</si>
  <si>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</si>
  <si>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</si>
  <si>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</si>
  <si>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</si>
  <si>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</si>
  <si>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</si>
  <si>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</si>
  <si>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</si>
  <si>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</si>
  <si>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</si>
  <si>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</si>
  <si>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</si>
  <si>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</si>
  <si>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</si>
  <si>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</si>
  <si>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</si>
  <si>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</si>
  <si>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</si>
  <si>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</si>
  <si>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</si>
  <si>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</si>
  <si>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</si>
  <si>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</si>
  <si>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</si>
  <si>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</si>
  <si>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</si>
  <si>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</si>
  <si>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</si>
  <si>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</si>
  <si>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</si>
  <si>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</si>
  <si>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</si>
  <si>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</si>
  <si>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</si>
  <si>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</si>
  <si>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</si>
  <si>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</si>
  <si>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</si>
  <si>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</si>
  <si>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</si>
  <si>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</si>
  <si>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</si>
  <si>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</si>
  <si>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</si>
  <si>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</si>
  <si>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</si>
  <si>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</si>
  <si>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</si>
  <si>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</si>
  <si>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</si>
  <si>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</si>
  <si>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</si>
  <si>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</si>
  <si>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</si>
  <si>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</si>
  <si>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</si>
  <si>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</si>
  <si>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</si>
  <si>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</si>
  <si>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</si>
  <si>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</si>
  <si>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</si>
  <si>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</si>
  <si>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</si>
  <si>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</si>
  <si>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</si>
  <si>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</si>
  <si>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</si>
  <si>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</si>
  <si>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</si>
  <si>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</si>
  <si>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</si>
  <si>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</si>
  <si>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</si>
  <si>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</si>
  <si>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</si>
  <si>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</si>
  <si>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</si>
  <si>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</si>
  <si>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</si>
  <si>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</si>
  <si>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</si>
  <si>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</si>
  <si>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</si>
  <si>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</si>
  <si>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</si>
  <si>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</si>
  <si>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</si>
  <si>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</si>
  <si>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</si>
  <si>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</si>
  <si>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</si>
  <si>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</si>
  <si>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</si>
  <si>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</si>
  <si>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</si>
  <si>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</si>
  <si>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</si>
  <si>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</si>
  <si>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</si>
  <si>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</si>
  <si>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</si>
  <si>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</si>
  <si>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</si>
  <si>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</si>
  <si>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</si>
  <si>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</si>
  <si>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</si>
  <si>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</si>
  <si>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</si>
  <si>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</si>
  <si>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</si>
  <si>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</si>
  <si>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</si>
  <si>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</si>
  <si>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</si>
  <si>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</si>
  <si>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</si>
  <si>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</si>
  <si>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</si>
  <si>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</si>
  <si>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</si>
  <si>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</si>
  <si>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</si>
  <si>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</si>
  <si>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</si>
  <si>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</si>
  <si>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</si>
  <si>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</si>
  <si>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</si>
  <si>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</si>
  <si>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</si>
  <si>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</si>
  <si>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</si>
  <si>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</si>
  <si>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</si>
  <si>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</si>
  <si>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</si>
  <si>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</si>
  <si>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</si>
  <si>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</si>
  <si>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</si>
  <si>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</si>
  <si>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</si>
  <si>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</si>
  <si>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</si>
  <si>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</si>
  <si>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</si>
  <si>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</si>
  <si>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</si>
  <si>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</si>
  <si>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</si>
  <si>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</si>
  <si>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</si>
  <si>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</si>
  <si>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</si>
  <si>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</si>
  <si>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</si>
  <si>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</si>
  <si>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</si>
  <si>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</si>
  <si>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</si>
  <si>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</si>
  <si>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</si>
  <si>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</si>
  <si>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</si>
  <si>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</si>
  <si>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</si>
  <si>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</si>
  <si>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</si>
  <si>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</si>
  <si>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</si>
  <si>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</si>
  <si>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</si>
  <si>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</si>
  <si>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</si>
  <si>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</si>
  <si>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</si>
  <si>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</si>
  <si>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</si>
  <si>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</si>
  <si>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</si>
  <si>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</si>
  <si>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</si>
  <si>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</si>
  <si>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</si>
  <si>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</si>
  <si>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</si>
  <si>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</si>
  <si>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</si>
  <si>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</si>
  <si>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</si>
  <si>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</si>
  <si>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</si>
  <si>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</si>
  <si>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</si>
  <si>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</si>
  <si>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</si>
  <si>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</si>
  <si>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</si>
  <si>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</si>
  <si>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</si>
  <si>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</si>
  <si>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</si>
  <si>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</si>
  <si>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</si>
  <si>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</si>
  <si>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</si>
  <si>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</si>
  <si>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</si>
  <si>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</si>
  <si>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</si>
  <si>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</si>
  <si>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</si>
  <si>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</si>
  <si>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</si>
  <si>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</si>
  <si>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</si>
  <si>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</si>
  <si>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</si>
  <si>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</si>
  <si>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</si>
  <si>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</si>
  <si>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</si>
  <si>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</si>
  <si>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</si>
  <si>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</si>
  <si>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</si>
  <si>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</si>
  <si>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</si>
  <si>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</si>
  <si>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</si>
  <si>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</si>
  <si>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</si>
  <si>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</si>
  <si>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</si>
  <si>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</si>
  <si>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</si>
  <si>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</si>
  <si>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</si>
  <si>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</si>
  <si>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</si>
  <si>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</si>
  <si>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</si>
  <si>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</si>
  <si>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</si>
  <si>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</si>
  <si>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</si>
  <si>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</si>
  <si>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</si>
  <si>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</si>
  <si>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</si>
  <si>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</si>
  <si>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</si>
  <si>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</si>
  <si>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</si>
  <si>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</si>
  <si>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</si>
  <si>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</si>
  <si>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</si>
  <si>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</si>
  <si>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</si>
  <si>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</si>
  <si>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</si>
  <si>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</si>
  <si>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</si>
  <si>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</si>
  <si>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</si>
  <si>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</si>
  <si>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</si>
  <si>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</si>
  <si>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</si>
  <si>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</si>
  <si>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</si>
  <si>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</si>
  <si>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</si>
  <si>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</si>
  <si>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</si>
  <si>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</si>
  <si>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</si>
  <si>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</si>
  <si>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</si>
  <si>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</si>
  <si>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</si>
  <si>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</si>
  <si>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</si>
  <si>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</si>
  <si>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</si>
  <si>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</si>
  <si>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</si>
  <si>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</si>
  <si>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</si>
  <si>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</si>
  <si>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</si>
  <si>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</si>
  <si>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</si>
  <si>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</si>
  <si>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</si>
  <si>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</si>
  <si>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</si>
  <si>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</si>
  <si>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</si>
  <si>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</si>
  <si>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</si>
  <si>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</si>
  <si>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</si>
  <si>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</si>
  <si>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</si>
  <si>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</si>
  <si>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</si>
  <si>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</si>
  <si>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</si>
  <si>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</si>
  <si>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</si>
  <si>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</si>
  <si>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</si>
  <si>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</si>
  <si>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</si>
  <si>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</si>
  <si>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</si>
  <si>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</si>
  <si>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</si>
  <si>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</si>
  <si>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</si>
  <si>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</si>
  <si>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</si>
  <si>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</si>
  <si>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</si>
  <si>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</si>
  <si>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</si>
  <si>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</si>
  <si>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</si>
  <si>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</si>
  <si>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</si>
  <si>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</si>
  <si>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</si>
  <si>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</si>
  <si>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</si>
  <si>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</si>
  <si>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</si>
  <si>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</si>
  <si>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</si>
  <si>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</si>
  <si>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</si>
  <si>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</si>
  <si>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</si>
  <si>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</si>
  <si>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</si>
  <si>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</si>
  <si>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</si>
  <si>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</si>
  <si>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</si>
  <si>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</si>
  <si>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</si>
  <si>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</si>
  <si>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</si>
  <si>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</si>
  <si>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</si>
  <si>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</si>
  <si>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</si>
  <si>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</si>
  <si>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</si>
  <si>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</si>
  <si>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</si>
  <si>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</si>
  <si>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</si>
  <si>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</si>
  <si>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</si>
  <si>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</si>
  <si>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</si>
  <si>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</si>
  <si>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</si>
  <si>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</si>
  <si>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</si>
  <si>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</si>
  <si>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</si>
  <si>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</si>
  <si>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</si>
  <si>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</si>
  <si>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</si>
  <si>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</si>
  <si>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</si>
  <si>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</si>
  <si>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</si>
  <si>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</si>
  <si>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</si>
  <si>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</si>
  <si>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</si>
  <si>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</si>
  <si>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</si>
  <si>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</si>
  <si>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</si>
  <si>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</si>
  <si>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</si>
  <si>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</si>
  <si>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</si>
  <si>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</si>
  <si>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</si>
  <si>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</si>
  <si>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</si>
  <si>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</si>
  <si>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</si>
  <si>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</si>
  <si>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</si>
  <si>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</si>
  <si>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</si>
  <si>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</si>
  <si>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</si>
  <si>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</si>
  <si>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</si>
  <si>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</si>
  <si>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</si>
  <si>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</si>
  <si>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</si>
  <si>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</si>
  <si>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</si>
  <si>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</si>
  <si>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</si>
  <si>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</si>
  <si>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</si>
  <si>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</si>
  <si>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</si>
  <si>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</si>
  <si>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</si>
  <si>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</si>
  <si>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</si>
  <si>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</si>
  <si>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</si>
  <si>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</si>
  <si>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</si>
  <si>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</si>
  <si>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</si>
  <si>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</si>
  <si>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</si>
  <si>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</si>
  <si>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</si>
  <si>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</si>
  <si>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</si>
  <si>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</si>
  <si>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</si>
  <si>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</si>
  <si>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</si>
  <si>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</si>
  <si>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</si>
  <si>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</si>
  <si>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</si>
  <si>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</si>
  <si>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</si>
  <si>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</si>
  <si>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</si>
  <si>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</si>
  <si>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</si>
  <si>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</si>
  <si>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</si>
  <si>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</si>
  <si>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</si>
  <si>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</si>
  <si>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</si>
  <si>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</si>
  <si>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</si>
  <si>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</si>
  <si>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</si>
  <si>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</si>
  <si>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</si>
  <si>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</si>
  <si>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</si>
  <si>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</si>
  <si>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</si>
  <si>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</si>
  <si>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</si>
  <si>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</si>
  <si>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</si>
  <si>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</si>
  <si>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</si>
  <si>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</si>
  <si>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</si>
  <si>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</si>
  <si>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</si>
  <si>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</si>
  <si>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</si>
  <si>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</si>
  <si>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</si>
  <si>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</si>
  <si>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</si>
  <si>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</si>
  <si>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</si>
  <si>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</si>
  <si>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</si>
  <si>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</si>
  <si>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</si>
  <si>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</si>
  <si>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</si>
  <si>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</si>
  <si>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</si>
  <si>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</si>
  <si>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</si>
  <si>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</si>
  <si>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</si>
  <si>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</si>
  <si>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</si>
  <si>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</si>
  <si>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</si>
  <si>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</si>
  <si>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</si>
  <si>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</si>
  <si>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</si>
  <si>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</si>
  <si>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</si>
  <si>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</si>
  <si>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</si>
  <si>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</si>
  <si>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</si>
  <si>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</si>
  <si>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</si>
  <si>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</si>
  <si>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</si>
  <si>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</si>
  <si>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</si>
  <si>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</si>
  <si>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</si>
  <si>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</si>
  <si>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</si>
  <si>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</si>
  <si>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</si>
  <si>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</si>
  <si>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</si>
  <si>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</si>
  <si>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</si>
  <si>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</si>
  <si>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</si>
  <si>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</si>
  <si>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</si>
  <si>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</si>
  <si>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</si>
  <si>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</si>
  <si>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</si>
  <si>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</si>
  <si>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</si>
  <si>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</si>
  <si>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</si>
  <si>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</si>
  <si>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</si>
  <si>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</si>
  <si>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</si>
  <si>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</si>
  <si>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</si>
  <si>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</si>
  <si>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</si>
  <si>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</si>
  <si>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</si>
  <si>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</si>
  <si>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</si>
  <si>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</si>
  <si>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</si>
  <si>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</si>
  <si>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</si>
  <si>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</si>
  <si>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</si>
  <si>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</si>
  <si>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</si>
  <si>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</si>
  <si>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</si>
  <si>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</si>
  <si>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</si>
  <si>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</si>
  <si>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</si>
  <si>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</si>
  <si>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</si>
  <si>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</si>
  <si>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</si>
  <si>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</si>
  <si>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</si>
  <si>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</si>
  <si>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</si>
  <si>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</si>
  <si>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</si>
  <si>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</si>
  <si>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</si>
  <si>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</si>
  <si>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</si>
  <si>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</si>
  <si>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</si>
  <si>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</si>
  <si>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</si>
  <si>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</si>
  <si>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</si>
  <si>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</si>
  <si>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</si>
  <si>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</si>
  <si>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</si>
  <si>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</si>
  <si>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</si>
  <si>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</si>
  <si>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</si>
  <si>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</si>
  <si>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</si>
  <si>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</si>
  <si>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</si>
  <si>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</si>
  <si>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</si>
  <si>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</si>
  <si>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</si>
  <si>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</si>
  <si>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</si>
  <si>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</si>
  <si>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</si>
  <si>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</si>
  <si>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</si>
  <si>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</si>
  <si>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</si>
  <si>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</si>
  <si>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</si>
  <si>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</si>
  <si>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</si>
  <si>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</si>
  <si>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</si>
  <si>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</si>
  <si>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</si>
  <si>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</si>
  <si>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</si>
  <si>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</si>
  <si>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</si>
  <si>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</si>
  <si>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</si>
  <si>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</si>
  <si>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</si>
  <si>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</si>
  <si>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</si>
  <si>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</si>
  <si>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</si>
  <si>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</si>
  <si>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</si>
  <si>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</si>
  <si>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</si>
  <si>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</si>
  <si>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</si>
  <si>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</si>
  <si>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</si>
  <si>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</si>
  <si>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</si>
  <si>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</si>
  <si>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</si>
  <si>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</si>
  <si>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</si>
  <si>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</si>
  <si>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</si>
  <si>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</si>
  <si>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</si>
  <si>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</si>
  <si>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</si>
  <si>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</si>
  <si>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</si>
  <si>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</si>
  <si>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</si>
  <si>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</si>
  <si>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</si>
  <si>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</si>
  <si>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</si>
  <si>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</si>
  <si>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</si>
  <si>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</si>
  <si>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</si>
  <si>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</si>
  <si>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</si>
  <si>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</si>
  <si>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</si>
  <si>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</si>
  <si>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</si>
  <si>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</si>
  <si>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</si>
  <si>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</si>
  <si>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</si>
  <si>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</si>
  <si>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</si>
  <si>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</si>
  <si>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</si>
  <si>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</si>
  <si>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</si>
  <si>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</si>
  <si>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</si>
  <si>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</si>
  <si>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</si>
  <si>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</si>
  <si>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</si>
  <si>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</si>
  <si>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</si>
  <si>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</si>
  <si>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</si>
  <si>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</si>
  <si>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</si>
  <si>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</si>
  <si>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</si>
  <si>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</si>
  <si>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</si>
  <si>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</si>
  <si>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</si>
  <si>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</si>
  <si>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</si>
  <si>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</si>
  <si>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</si>
  <si>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</si>
  <si>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</si>
  <si>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</si>
  <si>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</si>
  <si>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</si>
  <si>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</si>
  <si>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</si>
  <si>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</si>
  <si>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</si>
  <si>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</si>
  <si>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</si>
  <si>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</si>
  <si>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</si>
  <si>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</si>
  <si>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</si>
  <si>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</si>
  <si>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</si>
  <si>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</si>
  <si>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</si>
  <si>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</si>
  <si>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</si>
  <si>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</si>
  <si>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</si>
  <si>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</si>
  <si>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</si>
  <si>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</si>
  <si>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</si>
  <si>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</si>
  <si>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</si>
  <si>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</si>
  <si>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</si>
  <si>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</si>
  <si>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</si>
  <si>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</si>
  <si>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</si>
  <si>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</si>
  <si>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</si>
  <si>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</si>
  <si>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</si>
  <si>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</si>
  <si>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</si>
  <si>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</si>
  <si>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</si>
  <si>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</si>
  <si>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</si>
  <si>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</si>
  <si>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</si>
  <si>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</si>
  <si>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</si>
  <si>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</si>
  <si>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</si>
  <si>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</si>
  <si>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</si>
  <si>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</si>
  <si>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</si>
  <si>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</si>
  <si>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</si>
  <si>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</si>
  <si>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</si>
  <si>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</si>
  <si>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</si>
  <si>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</si>
  <si>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</si>
  <si>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</si>
  <si>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</si>
  <si>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</si>
  <si>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</si>
  <si>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</si>
  <si>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</si>
  <si>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</si>
  <si>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</si>
  <si>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</si>
  <si>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</si>
  <si>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</si>
  <si>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</si>
  <si>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</si>
  <si>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</si>
  <si>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</si>
  <si>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</si>
  <si>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</si>
  <si>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</si>
  <si>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</si>
  <si>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</si>
  <si>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</si>
  <si>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</si>
  <si>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</si>
  <si>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</si>
  <si>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</si>
  <si>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</si>
  <si>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</si>
  <si>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</si>
  <si>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</si>
  <si>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</si>
  <si>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</si>
  <si>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</si>
  <si>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</si>
  <si>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</si>
  <si>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</si>
  <si>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</si>
  <si>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</si>
  <si>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</si>
  <si>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</si>
  <si>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</si>
  <si>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</si>
  <si>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</si>
  <si>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</si>
  <si>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</si>
  <si>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</si>
  <si>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</si>
  <si>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</si>
  <si>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</si>
  <si>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</si>
  <si>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</si>
  <si>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</si>
  <si>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</si>
  <si>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</si>
  <si>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</si>
  <si>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</si>
  <si>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</si>
  <si>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</si>
  <si>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</si>
  <si>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</si>
  <si>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</si>
  <si>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</si>
  <si>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</si>
  <si>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</si>
  <si>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</si>
  <si>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</si>
  <si>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</si>
  <si>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</si>
  <si>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</si>
  <si>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</si>
  <si>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</si>
  <si>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</si>
  <si>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</si>
  <si>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</si>
  <si>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</si>
  <si>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</si>
  <si>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</si>
  <si>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</si>
  <si>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</si>
  <si>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</si>
  <si>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</si>
  <si>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</si>
  <si>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</si>
  <si>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</si>
  <si>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</si>
  <si>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</si>
  <si>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</si>
  <si>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</si>
  <si>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</si>
  <si>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</si>
  <si>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</si>
  <si>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</si>
  <si>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</si>
  <si>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</si>
  <si>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</si>
  <si>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</si>
  <si>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</si>
  <si>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</si>
  <si>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</si>
  <si>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</si>
  <si>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</si>
  <si>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</si>
  <si>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</si>
  <si>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</si>
  <si>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</si>
  <si>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</si>
  <si>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</si>
  <si>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</si>
  <si>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</si>
  <si>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</si>
  <si>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</si>
  <si>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</si>
  <si>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</si>
  <si>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</si>
  <si>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</si>
  <si>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</si>
  <si>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</si>
  <si>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</si>
  <si>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</si>
  <si>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</si>
  <si>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</si>
  <si>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</si>
  <si>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</si>
  <si>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</si>
  <si>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</si>
  <si>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</si>
  <si>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</si>
  <si>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</si>
  <si>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</si>
  <si>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</si>
  <si>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</si>
  <si>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</si>
  <si>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</si>
  <si>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</si>
  <si>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</si>
  <si>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</si>
  <si>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</si>
  <si>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</si>
  <si>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</si>
  <si>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</si>
  <si>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</si>
  <si>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</si>
  <si>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</si>
  <si>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</si>
  <si>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</si>
  <si>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</si>
  <si>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</si>
  <si>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</si>
  <si>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</si>
  <si>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</si>
  <si>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</si>
  <si>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</si>
  <si>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</si>
  <si>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</si>
  <si>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</si>
  <si>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</si>
  <si>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</si>
  <si>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</si>
  <si>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</si>
  <si>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</si>
  <si>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</si>
  <si>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</si>
  <si>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</si>
  <si>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</si>
  <si>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</si>
  <si>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</si>
  <si>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</si>
  <si>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</si>
  <si>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</si>
  <si>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</si>
  <si>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</si>
  <si>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</si>
  <si>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</si>
  <si>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</si>
  <si>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</si>
  <si>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</si>
  <si>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</si>
  <si>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</si>
  <si>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</si>
  <si>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</si>
  <si>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</si>
  <si>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</si>
  <si>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</si>
  <si>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</si>
  <si>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</si>
  <si>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</si>
  <si>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</si>
  <si>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</si>
  <si>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</si>
  <si>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</si>
  <si>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</si>
  <si>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</si>
  <si>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</si>
  <si>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</si>
  <si>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</si>
  <si>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</si>
  <si>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</si>
  <si>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</si>
  <si>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</si>
  <si>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</si>
  <si>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</si>
  <si>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</si>
  <si>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</si>
  <si>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</si>
  <si>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</si>
  <si>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</si>
  <si>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</si>
  <si>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</si>
  <si>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</si>
  <si>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</si>
  <si>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</si>
  <si>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</si>
  <si>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</si>
  <si>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</si>
  <si>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</si>
  <si>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</si>
  <si>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</si>
  <si>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</si>
  <si>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</si>
  <si>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</si>
  <si>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</si>
  <si>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</si>
  <si>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</si>
  <si>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</si>
  <si>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</si>
  <si>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</si>
  <si>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</si>
  <si>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</si>
  <si>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</si>
  <si>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</si>
  <si>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</si>
  <si>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</si>
  <si>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</si>
  <si>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</si>
  <si>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</si>
  <si>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</si>
  <si>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</si>
  <si>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</si>
  <si>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</si>
  <si>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</si>
  <si>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</si>
  <si>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</si>
  <si>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</si>
  <si>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</si>
  <si>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</si>
  <si>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</si>
  <si>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</si>
  <si>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</si>
  <si>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</si>
  <si>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</si>
  <si>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</si>
  <si>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</si>
  <si>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</si>
  <si>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</si>
  <si>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</si>
  <si>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</si>
  <si>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</si>
  <si>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</si>
  <si>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</si>
  <si>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</si>
  <si>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</si>
  <si>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</si>
  <si>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</si>
  <si>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</si>
  <si>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</si>
  <si>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</si>
  <si>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</si>
  <si>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</si>
  <si>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</si>
  <si>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</si>
  <si>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</si>
  <si>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</si>
  <si>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</si>
  <si>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</si>
  <si>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</si>
  <si>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</si>
  <si>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</si>
  <si>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</si>
  <si>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</si>
  <si>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</si>
  <si>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</si>
  <si>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</si>
  <si>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</si>
  <si>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</si>
  <si>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</si>
  <si>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</si>
  <si>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</si>
  <si>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</si>
  <si>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</si>
  <si>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</si>
  <si>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</si>
  <si>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</si>
  <si>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</si>
  <si>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</si>
  <si>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</si>
  <si>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</si>
  <si>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</si>
  <si>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</si>
  <si>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</si>
  <si>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</si>
  <si>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</si>
  <si>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</si>
  <si>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</si>
  <si>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</si>
  <si>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</si>
  <si>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</si>
  <si>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</si>
  <si>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</si>
  <si>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</si>
  <si>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</si>
  <si>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</si>
  <si>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</si>
  <si>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</si>
  <si>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</si>
  <si>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</si>
  <si>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</si>
  <si>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</si>
  <si>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</si>
  <si>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</si>
  <si>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</si>
  <si>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</si>
  <si>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</si>
  <si>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</si>
  <si>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</si>
  <si>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</si>
  <si>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</si>
  <si>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</si>
  <si>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</si>
  <si>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</si>
  <si>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</si>
  <si>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</si>
  <si>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</si>
  <si>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</si>
  <si>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</si>
  <si>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</si>
  <si>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</si>
  <si>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</si>
  <si>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</si>
  <si>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</si>
  <si>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</si>
  <si>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</si>
  <si>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</si>
  <si>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</si>
  <si>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</si>
  <si>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</si>
  <si>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</si>
  <si>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</si>
  <si>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</si>
  <si>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</si>
  <si>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</si>
  <si>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</si>
  <si>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</si>
  <si>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</si>
  <si>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</si>
  <si>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</si>
  <si>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</si>
  <si>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</si>
  <si>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</si>
  <si>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</si>
  <si>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</si>
  <si>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</si>
  <si>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</si>
  <si>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</si>
  <si>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</si>
  <si>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</si>
  <si>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</si>
  <si>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</si>
  <si>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</si>
  <si>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</si>
  <si>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</si>
  <si>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</si>
  <si>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</si>
  <si>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</si>
  <si>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</si>
  <si>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</si>
  <si>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</si>
  <si>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</si>
  <si>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</si>
  <si>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</si>
  <si>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</si>
  <si>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</si>
  <si>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</si>
  <si>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</si>
  <si>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</si>
  <si>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</si>
  <si>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</si>
  <si>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</si>
  <si>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</si>
  <si>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</si>
  <si>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</si>
  <si>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</si>
  <si>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</si>
  <si>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</si>
  <si>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</si>
  <si>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</si>
  <si>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</si>
  <si>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</si>
  <si>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</si>
  <si>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</si>
  <si>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</si>
  <si>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</si>
  <si>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</si>
  <si>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</si>
  <si>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</si>
  <si>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</si>
  <si>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</si>
  <si>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</si>
  <si>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</si>
  <si>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</si>
  <si>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</si>
  <si>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</si>
  <si>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</si>
  <si>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</si>
  <si>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</si>
  <si>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</si>
  <si>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</si>
  <si>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</si>
  <si>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</si>
  <si>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</si>
  <si>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</si>
  <si>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</si>
  <si>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</si>
  <si>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</si>
  <si>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</si>
  <si>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</si>
  <si>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</si>
  <si>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</si>
  <si>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</si>
  <si>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</si>
  <si>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</si>
  <si>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</si>
  <si>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</si>
  <si>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</si>
  <si>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</si>
  <si>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</si>
  <si>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</si>
  <si>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</si>
  <si>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</si>
  <si>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</si>
  <si>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</si>
  <si>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</si>
  <si>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</si>
  <si>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</si>
  <si>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</si>
  <si>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</si>
  <si>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</si>
  <si>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</si>
  <si>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</si>
  <si>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</si>
  <si>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</si>
  <si>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</si>
  <si>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</si>
  <si>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</si>
  <si>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</si>
  <si>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</si>
  <si>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</si>
  <si>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</si>
  <si>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</si>
  <si>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</si>
  <si>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</si>
  <si>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</si>
  <si>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</si>
  <si>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</si>
  <si>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</si>
  <si>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</si>
  <si>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</si>
  <si>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</si>
  <si>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</si>
  <si>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</si>
  <si>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</si>
  <si>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</si>
  <si>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</si>
  <si>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</si>
  <si>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</si>
  <si>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</si>
  <si>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</si>
  <si>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</si>
  <si>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</si>
  <si>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</si>
  <si>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</si>
  <si>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</si>
  <si>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</si>
  <si>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</si>
  <si>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</si>
  <si>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</si>
  <si>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</si>
  <si>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</si>
  <si>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</si>
  <si>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</si>
  <si>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</si>
  <si>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</si>
  <si>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</si>
  <si>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</si>
  <si>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</si>
  <si>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</si>
  <si>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</si>
  <si>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</si>
  <si>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</si>
  <si>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</si>
  <si>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</si>
  <si>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</si>
  <si>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</si>
  <si>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</si>
  <si>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</si>
  <si>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</si>
  <si>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</si>
  <si>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</si>
  <si>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</si>
  <si>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</si>
  <si>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</si>
  <si>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</si>
  <si>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</si>
  <si>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</si>
  <si>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</si>
  <si>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</si>
  <si>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</si>
  <si>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</si>
  <si>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</si>
  <si>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</si>
  <si>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</si>
  <si>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</si>
  <si>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</si>
  <si>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</si>
  <si>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</si>
  <si>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</si>
  <si>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</si>
  <si>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</si>
  <si>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</si>
  <si>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</si>
  <si>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</si>
  <si>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</si>
  <si>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</si>
  <si>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</si>
  <si>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</si>
  <si>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</si>
  <si>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</si>
  <si>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</si>
  <si>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</si>
  <si>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</si>
  <si>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</si>
  <si>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</si>
  <si>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</si>
  <si>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</si>
  <si>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</si>
  <si>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</si>
  <si>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</si>
  <si>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</si>
  <si>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</si>
  <si>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</si>
  <si>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</si>
  <si>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</si>
  <si>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</si>
  <si>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</si>
  <si>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</si>
  <si>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</si>
  <si>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</si>
  <si>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</si>
  <si>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</si>
  <si>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</si>
  <si>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</si>
  <si>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</si>
  <si>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</si>
  <si>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</si>
  <si>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</si>
  <si>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</si>
  <si>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</si>
  <si>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</si>
  <si>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</si>
  <si>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</si>
  <si>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</si>
  <si>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</si>
  <si>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</si>
  <si>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</si>
  <si>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</si>
  <si>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</si>
  <si>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</si>
  <si>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</si>
  <si>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</si>
  <si>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</si>
  <si>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</si>
  <si>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</si>
  <si>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</si>
  <si>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</si>
  <si>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</si>
  <si>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</si>
  <si>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</si>
  <si>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</si>
  <si>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</si>
  <si>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</si>
  <si>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</si>
  <si>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</si>
  <si>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</si>
  <si>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</si>
  <si>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</si>
  <si>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</si>
  <si>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</si>
  <si>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</si>
  <si>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</si>
  <si>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</si>
  <si>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</si>
  <si>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</si>
  <si>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</si>
  <si>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</si>
  <si>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</si>
  <si>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</si>
  <si>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</si>
  <si>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</si>
  <si>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</si>
  <si>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</si>
  <si>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</si>
  <si>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</si>
  <si>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</si>
  <si>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</si>
  <si>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</si>
  <si>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</si>
  <si>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</si>
  <si>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</si>
  <si>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</si>
  <si>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</si>
  <si>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</si>
  <si>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</si>
  <si>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</si>
  <si>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</si>
  <si>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</si>
  <si>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</si>
  <si>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</si>
  <si>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</si>
  <si>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</si>
  <si>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</si>
  <si>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</si>
  <si>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</si>
  <si>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</si>
  <si>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</si>
  <si>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</si>
  <si>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</si>
  <si>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</si>
  <si>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</si>
  <si>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</si>
  <si>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</si>
  <si>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</si>
  <si>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</si>
  <si>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</si>
  <si>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</si>
  <si>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</si>
  <si>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</si>
  <si>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</si>
  <si>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</si>
  <si>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</si>
  <si>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</si>
  <si>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</si>
  <si>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</si>
  <si>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</si>
  <si>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</si>
  <si>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</si>
  <si>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</si>
  <si>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</si>
  <si>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</si>
  <si>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</si>
  <si>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</si>
  <si>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</si>
  <si>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</si>
  <si>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</si>
  <si>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</si>
  <si>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</si>
  <si>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</si>
  <si>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</si>
  <si>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</si>
  <si>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</si>
  <si>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</si>
  <si>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</si>
  <si>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</si>
  <si>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</si>
  <si>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</si>
  <si>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</si>
  <si>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</si>
  <si>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</si>
  <si>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</si>
  <si>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</si>
  <si>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</si>
  <si>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</si>
  <si>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</si>
  <si>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</si>
  <si>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</si>
  <si>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</si>
  <si>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</si>
  <si>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</si>
  <si>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</si>
  <si>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</si>
  <si>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</si>
  <si>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</si>
  <si>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</si>
  <si>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</si>
  <si>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</si>
  <si>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</si>
  <si>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</si>
  <si>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</si>
  <si>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</si>
  <si>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</si>
  <si>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</si>
  <si>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</si>
  <si>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</si>
  <si>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</si>
  <si>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</si>
  <si>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</si>
  <si>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</si>
  <si>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</si>
  <si>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</si>
  <si>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</si>
  <si>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</si>
  <si>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</si>
  <si>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</si>
  <si>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</si>
  <si>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</si>
  <si>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</si>
  <si>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</si>
  <si>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</si>
  <si>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</si>
  <si>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</si>
  <si>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</si>
  <si>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</si>
  <si>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</si>
  <si>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</si>
  <si>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</si>
  <si>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</si>
  <si>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</si>
  <si>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</si>
  <si>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</si>
  <si>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</si>
  <si>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</si>
  <si>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</si>
  <si>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</si>
  <si>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</si>
  <si>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</si>
  <si>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</si>
  <si>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</si>
  <si>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</si>
  <si>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</si>
  <si>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</si>
  <si>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</si>
  <si>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</si>
  <si>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</si>
  <si>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</si>
  <si>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</si>
  <si>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</si>
  <si>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</si>
  <si>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</si>
  <si>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</si>
  <si>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</si>
  <si>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</si>
  <si>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</si>
  <si>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</si>
  <si>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</si>
  <si>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</si>
  <si>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</si>
  <si>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</si>
  <si>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</si>
  <si>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</si>
  <si>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</si>
  <si>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</si>
  <si>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</si>
  <si>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</si>
  <si>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</si>
  <si>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</si>
  <si>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</si>
  <si>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</si>
  <si>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</si>
  <si>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</si>
  <si>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</si>
  <si>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</si>
  <si>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</si>
  <si>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</si>
  <si>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</si>
  <si>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</si>
  <si>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</si>
  <si>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</si>
  <si>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</si>
  <si>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</si>
  <si>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</si>
  <si>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</si>
  <si>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</si>
  <si>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</si>
  <si>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</si>
  <si>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</si>
  <si>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</si>
  <si>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</si>
  <si>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</si>
  <si>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</si>
  <si>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</si>
  <si>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</si>
  <si>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</si>
  <si>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</si>
  <si>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</si>
  <si>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</si>
  <si>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</si>
  <si>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</si>
  <si>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</si>
  <si>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</si>
  <si>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</si>
  <si>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</si>
  <si>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</si>
  <si>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</si>
  <si>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</si>
  <si>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</si>
  <si>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</si>
  <si>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</si>
  <si>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</si>
  <si>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</si>
  <si>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</si>
  <si>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</si>
  <si>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</si>
  <si>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</si>
  <si>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</si>
  <si>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</si>
  <si>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</si>
  <si>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</si>
  <si>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</si>
  <si>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</si>
  <si>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</si>
  <si>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</si>
  <si>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</si>
  <si>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</si>
  <si>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</si>
  <si>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</si>
  <si>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</si>
  <si>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</si>
  <si>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</si>
  <si>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</si>
  <si>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</si>
  <si>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</si>
  <si>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</si>
  <si>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</si>
  <si>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</si>
  <si>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</si>
  <si>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</si>
  <si>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</si>
  <si>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</si>
  <si>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</si>
  <si>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</si>
  <si>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</si>
  <si>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</si>
  <si>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</si>
  <si>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</si>
  <si>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</si>
  <si>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</si>
  <si>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</si>
  <si>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</si>
  <si>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</si>
  <si>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</si>
  <si>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</si>
  <si>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</si>
  <si>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</si>
  <si>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</si>
  <si>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</si>
  <si>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</si>
  <si>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</si>
  <si>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</si>
  <si>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</si>
  <si>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</si>
  <si>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</si>
  <si>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</si>
  <si>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</si>
  <si>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</si>
  <si>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</si>
  <si>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</si>
  <si>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</si>
  <si>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</si>
  <si>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</si>
  <si>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</si>
  <si>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</si>
  <si>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</si>
  <si>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</si>
  <si>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</si>
  <si>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</si>
  <si>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</si>
  <si>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</si>
  <si>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</si>
  <si>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</si>
  <si>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</si>
  <si>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</si>
  <si>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</si>
  <si>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</si>
  <si>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</si>
  <si>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</si>
  <si>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</si>
  <si>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</si>
  <si>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</si>
  <si>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</si>
  <si>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</si>
  <si>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</si>
  <si>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</si>
  <si>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</si>
  <si>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</si>
  <si>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</si>
  <si>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</si>
  <si>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</si>
  <si>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</si>
  <si>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</si>
  <si>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</si>
  <si>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</si>
  <si>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</si>
  <si>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</si>
  <si>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</si>
  <si>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</si>
  <si>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</si>
  <si>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</si>
  <si>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</si>
  <si>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</si>
  <si>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</si>
  <si>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</si>
  <si>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</si>
  <si>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</si>
  <si>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</si>
  <si>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</si>
  <si>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</si>
  <si>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</si>
  <si>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</si>
  <si>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</si>
  <si>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</si>
  <si>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</si>
  <si>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</si>
  <si>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</si>
  <si>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</si>
  <si>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</si>
  <si>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</si>
  <si>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</si>
  <si>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</si>
  <si>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</si>
  <si>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</si>
  <si>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</si>
  <si>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</si>
  <si>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</si>
  <si>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</si>
  <si>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</si>
  <si>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</si>
  <si>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</si>
  <si>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</si>
  <si>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</si>
  <si>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</si>
  <si>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</si>
  <si>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</si>
  <si>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</si>
  <si>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</si>
  <si>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</si>
  <si>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</si>
  <si>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</si>
  <si>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</si>
  <si>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</si>
  <si>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</si>
  <si>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</si>
  <si>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</si>
  <si>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</si>
  <si>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</si>
  <si>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</si>
  <si>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</si>
  <si>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</si>
  <si>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</si>
  <si>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</si>
  <si>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</si>
  <si>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</si>
  <si>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</si>
  <si>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</si>
  <si>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</si>
  <si>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</si>
  <si>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</si>
  <si>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</si>
  <si>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</si>
  <si>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</si>
  <si>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</si>
  <si>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</si>
  <si>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</si>
  <si>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</si>
  <si>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</si>
  <si>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</si>
  <si>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</si>
  <si>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</si>
  <si>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</si>
  <si>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</si>
  <si>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</si>
  <si>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</si>
  <si>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</si>
  <si>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</si>
  <si>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</si>
  <si>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</si>
  <si>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</si>
  <si>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</si>
  <si>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</si>
  <si>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</si>
  <si>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</si>
  <si>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</si>
  <si>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</si>
  <si>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</si>
  <si>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</si>
  <si>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</si>
  <si>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</si>
  <si>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</si>
  <si>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</si>
  <si>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</si>
  <si>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</si>
  <si>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</si>
  <si>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</si>
  <si>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</si>
  <si>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</si>
  <si>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</si>
  <si>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</si>
  <si>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</si>
  <si>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</si>
  <si>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</si>
  <si>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</si>
  <si>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</si>
  <si>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</si>
  <si>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</si>
  <si>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</si>
  <si>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</si>
  <si>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</si>
  <si>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</si>
  <si>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</si>
  <si>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</si>
  <si>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</si>
  <si>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</si>
  <si>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</si>
  <si>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</si>
  <si>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</si>
  <si>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</si>
  <si>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</si>
  <si>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</si>
  <si>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</si>
  <si>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</si>
  <si>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</si>
  <si>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</si>
  <si>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</si>
  <si>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</si>
  <si>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</si>
  <si>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</si>
  <si>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</si>
  <si>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</si>
  <si>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</si>
  <si>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</si>
  <si>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</si>
  <si>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</si>
  <si>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</si>
  <si>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</si>
  <si>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</si>
  <si>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</si>
  <si>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</si>
  <si>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</si>
  <si>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</si>
  <si>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</si>
  <si>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</si>
  <si>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</si>
  <si>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</si>
  <si>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</si>
  <si>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</si>
  <si>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</si>
  <si>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</si>
  <si>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</si>
  <si>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</si>
  <si>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</si>
  <si>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</si>
  <si>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</si>
  <si>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</si>
  <si>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</si>
  <si>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</si>
  <si>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</si>
  <si>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</si>
  <si>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</si>
  <si>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</si>
  <si>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</si>
  <si>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</si>
  <si>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</si>
  <si>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</si>
  <si>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</si>
  <si>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</si>
  <si>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</si>
  <si>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</si>
  <si>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</si>
  <si>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</si>
  <si>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</si>
  <si>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</si>
  <si>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</si>
  <si>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</si>
  <si>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</si>
  <si>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</si>
  <si>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</si>
  <si>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</si>
  <si>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</si>
  <si>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</si>
  <si>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</si>
  <si>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</si>
  <si>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</si>
  <si>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</si>
  <si>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</si>
  <si>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</si>
  <si>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</si>
  <si>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</si>
  <si>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</si>
  <si>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</si>
  <si>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</si>
  <si>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</si>
  <si>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</si>
  <si>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</si>
  <si>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</si>
  <si>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</si>
  <si>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</si>
  <si>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</si>
  <si>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</si>
  <si>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</si>
  <si>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</si>
  <si>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</si>
  <si>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</si>
  <si>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</si>
  <si>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</si>
  <si>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</si>
  <si>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</si>
  <si>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</si>
  <si>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</si>
  <si>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</si>
  <si>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</si>
  <si>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</si>
  <si>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</si>
  <si>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</si>
  <si>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</si>
  <si>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</si>
  <si>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</si>
  <si>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</si>
  <si>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</si>
  <si>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</si>
  <si>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</si>
  <si>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</si>
  <si>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</si>
  <si>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</si>
  <si>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</si>
  <si>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</si>
  <si>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</si>
  <si>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</si>
  <si>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</si>
  <si>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</si>
  <si>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</si>
  <si>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</si>
  <si>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</si>
  <si>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</si>
  <si>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</si>
  <si>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</si>
  <si>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</si>
  <si>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</si>
  <si>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</si>
  <si>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</si>
  <si>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</si>
  <si>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</si>
  <si>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</si>
  <si>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</si>
  <si>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</si>
  <si>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</si>
  <si>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</si>
  <si>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</si>
  <si>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</si>
  <si>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</si>
  <si>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</si>
  <si>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</si>
  <si>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</si>
  <si>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</si>
  <si>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</si>
  <si>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</si>
  <si>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</si>
  <si>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</si>
  <si>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</si>
  <si>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</si>
  <si>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</si>
  <si>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</si>
  <si>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</si>
  <si>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</si>
  <si>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</si>
  <si>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</si>
  <si>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</si>
  <si>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</si>
  <si>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</si>
  <si>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</si>
  <si>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</si>
  <si>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</si>
  <si>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</si>
  <si>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</si>
  <si>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</si>
  <si>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</si>
  <si>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</si>
  <si>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</si>
  <si>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</si>
  <si>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</si>
  <si>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</si>
  <si>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</si>
  <si>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</si>
  <si>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</si>
  <si>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</si>
  <si>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</si>
  <si>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</si>
  <si>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</si>
  <si>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</si>
  <si>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</si>
  <si>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</si>
  <si>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</si>
  <si>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</si>
  <si>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</si>
  <si>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</si>
  <si>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</si>
  <si>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</si>
  <si>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</si>
  <si>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</si>
  <si>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</si>
  <si>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</si>
  <si>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</si>
  <si>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</si>
  <si>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</si>
  <si>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</si>
  <si>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</si>
  <si>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</si>
  <si>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</si>
  <si>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</si>
  <si>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</si>
  <si>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</si>
  <si>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</si>
  <si>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</si>
  <si>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</si>
  <si>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</si>
  <si>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</si>
  <si>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</si>
  <si>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</si>
  <si>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</si>
  <si>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</si>
  <si>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</si>
  <si>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</si>
  <si>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</si>
  <si>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</si>
  <si>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</si>
  <si>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</si>
  <si>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</si>
  <si>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</si>
  <si>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</si>
  <si>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</si>
  <si>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</si>
  <si>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</si>
  <si>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</si>
  <si>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</si>
  <si>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</si>
  <si>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</si>
  <si>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</si>
  <si>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</si>
  <si>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</si>
  <si>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</si>
  <si>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</si>
  <si>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</si>
  <si>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</si>
  <si>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</si>
  <si>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</si>
  <si>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</si>
  <si>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</si>
  <si>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</si>
  <si>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</si>
  <si>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</si>
  <si>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</si>
  <si>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</si>
  <si>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</si>
  <si>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</si>
  <si>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</si>
  <si>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</si>
  <si>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</si>
  <si>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</si>
  <si>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</si>
  <si>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</si>
  <si>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</si>
  <si>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</si>
  <si>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</si>
  <si>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</si>
  <si>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</si>
  <si>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</si>
  <si>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</si>
  <si>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</si>
  <si>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</si>
  <si>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</si>
  <si>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</si>
  <si>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</si>
  <si>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</si>
  <si>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</si>
  <si>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</si>
  <si>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</si>
  <si>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</si>
  <si>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</si>
  <si>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</si>
  <si>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</si>
  <si>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</si>
  <si>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</si>
  <si>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</si>
  <si>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</si>
  <si>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</si>
  <si>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</si>
  <si>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</si>
  <si>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</si>
  <si>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</si>
  <si>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</si>
  <si>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</si>
  <si>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</si>
  <si>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</si>
  <si>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</si>
  <si>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</si>
  <si>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</si>
  <si>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</si>
  <si>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</si>
  <si>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</si>
  <si>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</si>
  <si>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</si>
  <si>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</si>
  <si>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</si>
  <si>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</si>
  <si>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</si>
  <si>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</si>
  <si>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</si>
  <si>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</si>
  <si>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</si>
  <si>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</si>
  <si>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</si>
  <si>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</si>
  <si>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</si>
  <si>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</si>
  <si>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</si>
  <si>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</si>
  <si>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</si>
  <si>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</si>
  <si>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</si>
  <si>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</si>
  <si>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</si>
  <si>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</si>
  <si>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</si>
  <si>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</si>
  <si>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</si>
  <si>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</si>
  <si>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</si>
  <si>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</si>
  <si>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</si>
  <si>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</si>
  <si>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</si>
  <si>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</si>
  <si>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</si>
  <si>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</si>
  <si>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</si>
  <si>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</si>
  <si>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</si>
  <si>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</si>
  <si>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</si>
  <si>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</si>
  <si>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</si>
  <si>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</si>
  <si>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</si>
  <si>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</si>
  <si>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</si>
  <si>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</si>
  <si>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</si>
  <si>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</si>
  <si>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</si>
  <si>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</si>
  <si>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</si>
  <si>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</si>
  <si>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</si>
  <si>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</si>
  <si>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</si>
  <si>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</si>
  <si>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</si>
  <si>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</si>
  <si>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</si>
  <si>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</si>
  <si>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</si>
  <si>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</si>
  <si>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</si>
  <si>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</si>
  <si>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</si>
  <si>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</si>
  <si>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</si>
  <si>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</si>
  <si>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</si>
  <si>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</si>
  <si>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</si>
  <si>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</si>
  <si>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</si>
  <si>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</si>
  <si>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</si>
  <si>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</si>
  <si>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</si>
  <si>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</si>
  <si>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</si>
  <si>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</si>
  <si>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</si>
  <si>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</si>
  <si>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</si>
  <si>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</si>
  <si>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</si>
  <si>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</si>
  <si>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</si>
  <si>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</si>
  <si>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</si>
  <si>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</si>
  <si>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</si>
  <si>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</si>
  <si>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</si>
  <si>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</si>
  <si>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</si>
  <si>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</si>
  <si>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</si>
  <si>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</si>
  <si>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</si>
  <si>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</si>
  <si>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</si>
  <si>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</si>
  <si>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</si>
  <si>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</si>
  <si>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</si>
  <si>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</si>
  <si>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</si>
  <si>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</si>
  <si>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</si>
  <si>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</si>
  <si>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</si>
  <si>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</si>
  <si>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</si>
  <si>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</si>
  <si>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</si>
  <si>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</si>
  <si>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</si>
  <si>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</si>
  <si>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</si>
  <si>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</si>
  <si>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</si>
  <si>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</si>
  <si>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</si>
  <si>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</si>
  <si>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</si>
  <si>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</si>
  <si>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</si>
  <si>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</si>
  <si>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</si>
  <si>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</si>
  <si>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</si>
  <si>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</si>
  <si>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</si>
  <si>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</si>
  <si>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</si>
  <si>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</si>
  <si>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</si>
  <si>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</si>
  <si>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</si>
  <si>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</si>
  <si>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</si>
  <si>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</si>
  <si>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</si>
  <si>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</si>
  <si>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</si>
  <si>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</si>
  <si>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</si>
  <si>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</si>
  <si>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</si>
  <si>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</si>
  <si>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</si>
  <si>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</si>
  <si>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</si>
  <si>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</si>
  <si>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</si>
  <si>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</si>
  <si>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</si>
  <si>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</si>
  <si>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</si>
  <si>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</si>
  <si>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</si>
  <si>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</si>
  <si>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</si>
  <si>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</si>
  <si>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</si>
  <si>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</si>
  <si>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</si>
  <si>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</si>
  <si>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</si>
  <si>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</si>
  <si>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</si>
  <si>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</si>
  <si>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</si>
  <si>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</si>
  <si>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</si>
  <si>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</si>
  <si>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</si>
  <si>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</si>
  <si>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</si>
  <si>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</si>
  <si>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</si>
  <si>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</si>
  <si>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</si>
  <si>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</si>
  <si>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</si>
  <si>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</si>
  <si>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</si>
  <si>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</si>
  <si>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</si>
  <si>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</si>
  <si>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</si>
  <si>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</si>
  <si>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</si>
  <si>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</si>
  <si>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</si>
  <si>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</si>
  <si>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</si>
  <si>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</si>
  <si>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</si>
  <si>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</si>
  <si>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</si>
  <si>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</si>
  <si>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</si>
  <si>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</si>
  <si>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</si>
  <si>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</si>
  <si>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</si>
  <si>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</si>
  <si>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</si>
  <si>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</si>
  <si>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</si>
  <si>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</si>
  <si>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</si>
  <si>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</si>
  <si>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</si>
  <si>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</si>
  <si>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</si>
  <si>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</si>
  <si>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</si>
  <si>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</si>
  <si>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</si>
  <si>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</si>
  <si>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</si>
  <si>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</si>
  <si>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</si>
  <si>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</si>
  <si>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</si>
  <si>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</si>
  <si>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</si>
  <si>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</si>
  <si>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</si>
  <si>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</si>
  <si>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</si>
  <si>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</si>
  <si>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</si>
  <si>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</si>
  <si>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</si>
  <si>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</si>
  <si>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</si>
  <si>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</si>
  <si>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</si>
  <si>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</si>
  <si>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</si>
  <si>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</si>
  <si>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</si>
  <si>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</si>
  <si>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</si>
  <si>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</si>
  <si>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</si>
  <si>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</si>
  <si>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</si>
  <si>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</si>
  <si>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</si>
  <si>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</si>
  <si>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</si>
  <si>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</si>
  <si>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</si>
  <si>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</si>
  <si>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</si>
  <si>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</si>
  <si>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</si>
  <si>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</si>
  <si>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</si>
  <si>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</si>
  <si>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</si>
  <si>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</si>
  <si>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</si>
  <si>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</si>
  <si>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</si>
  <si>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</si>
  <si>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</si>
  <si>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</si>
  <si>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</si>
  <si>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</si>
  <si>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</si>
  <si>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</si>
  <si>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</si>
  <si>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</si>
  <si>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</si>
  <si>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</si>
  <si>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</si>
  <si>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</si>
  <si>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</si>
  <si>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</si>
  <si>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</si>
  <si>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</si>
  <si>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</si>
  <si>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</si>
  <si>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</si>
  <si>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</si>
  <si>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</si>
  <si>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</si>
  <si>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</si>
  <si>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</si>
  <si>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</si>
  <si>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</si>
  <si>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</si>
  <si>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</si>
  <si>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</si>
  <si>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</si>
  <si>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</si>
  <si>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</si>
  <si>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</si>
  <si>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</si>
  <si>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</si>
  <si>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</si>
  <si>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</si>
  <si>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</si>
  <si>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</si>
  <si>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</si>
  <si>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</si>
  <si>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</si>
  <si>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</si>
  <si>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</si>
  <si>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</si>
  <si>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</si>
  <si>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</si>
  <si>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</si>
  <si>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</si>
  <si>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</si>
  <si>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</si>
  <si>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</si>
  <si>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</si>
  <si>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</si>
  <si>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</si>
  <si>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</si>
  <si>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</si>
  <si>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</si>
  <si>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</si>
  <si>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</si>
  <si>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</si>
  <si>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</si>
  <si>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</si>
  <si>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</si>
  <si>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</si>
  <si>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</si>
  <si>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</si>
  <si>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</si>
  <si>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</si>
  <si>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</si>
  <si>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</si>
  <si>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</si>
  <si>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</si>
  <si>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</si>
  <si>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</si>
  <si>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</si>
  <si>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</si>
  <si>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</si>
  <si>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</si>
  <si>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</si>
  <si>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</si>
  <si>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</si>
  <si>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</si>
  <si>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</si>
  <si>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</si>
  <si>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</si>
  <si>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</si>
  <si>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</si>
  <si>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</si>
  <si>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</si>
  <si>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</si>
  <si>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</si>
  <si>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</si>
  <si>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</si>
  <si>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</si>
  <si>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</si>
  <si>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</si>
  <si>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</si>
  <si>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</si>
  <si>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</si>
  <si>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</si>
  <si>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</si>
  <si>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</si>
  <si>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</si>
  <si>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</si>
  <si>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</si>
  <si>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</si>
  <si>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</si>
  <si>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</si>
  <si>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</si>
  <si>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</si>
  <si>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</si>
  <si>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</si>
  <si>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</si>
  <si>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</si>
  <si>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</si>
  <si>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</si>
  <si>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</si>
  <si>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</si>
  <si>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</si>
  <si>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</si>
  <si>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</si>
  <si>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</si>
  <si>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</si>
  <si>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</si>
  <si>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</si>
  <si>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</si>
  <si>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</si>
  <si>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</si>
  <si>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</si>
  <si>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</si>
  <si>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</si>
  <si>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</si>
  <si>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</si>
  <si>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</si>
  <si>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</si>
  <si>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</si>
  <si>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</si>
  <si>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</si>
  <si>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</si>
  <si>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</si>
  <si>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</si>
  <si>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</si>
  <si>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</si>
  <si>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</si>
  <si>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</si>
  <si>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</si>
  <si>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</si>
  <si>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</si>
  <si>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</si>
  <si>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</si>
  <si>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</si>
  <si>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</si>
  <si>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</si>
  <si>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</si>
  <si>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</si>
  <si>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</si>
  <si>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</si>
  <si>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</si>
  <si>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</si>
  <si>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</si>
  <si>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</si>
  <si>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</si>
  <si>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</si>
  <si>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</si>
  <si>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</si>
  <si>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</si>
  <si>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</si>
  <si>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</si>
  <si>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</si>
  <si>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</si>
  <si>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</si>
  <si>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</si>
  <si>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</si>
  <si>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</si>
  <si>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</si>
  <si>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</si>
  <si>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</si>
  <si>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</si>
  <si>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</si>
  <si>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</si>
  <si>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</si>
  <si>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</si>
  <si>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</si>
  <si>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</si>
  <si>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</si>
  <si>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</si>
  <si>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</si>
  <si>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</si>
  <si>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</si>
  <si>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</si>
  <si>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</si>
  <si>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</si>
  <si>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</si>
  <si>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</si>
  <si>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</si>
  <si>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</si>
  <si>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</si>
  <si>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</si>
  <si>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</si>
  <si>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</si>
  <si>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</si>
  <si>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</si>
  <si>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</si>
  <si>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</si>
  <si>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</si>
  <si>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</si>
  <si>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</si>
  <si>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</si>
  <si>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</si>
  <si>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</si>
  <si>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</si>
  <si>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</si>
  <si>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</si>
  <si>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</si>
  <si>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</si>
  <si>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</si>
  <si>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</si>
  <si>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</si>
  <si>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</si>
  <si>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</si>
  <si>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</si>
  <si>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</si>
  <si>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</si>
  <si>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</si>
  <si>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</si>
  <si>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</si>
  <si>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</si>
  <si>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</si>
  <si>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</si>
  <si>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</si>
  <si>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</si>
  <si>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</si>
  <si>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</si>
  <si>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</si>
  <si>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</si>
  <si>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</si>
  <si>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</si>
  <si>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</si>
  <si>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</si>
  <si>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</si>
  <si>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</si>
  <si>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</si>
  <si>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</si>
  <si>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</si>
  <si>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</si>
  <si>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</si>
  <si>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</si>
  <si>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</si>
  <si>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</si>
  <si>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</si>
  <si>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</si>
  <si>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</si>
  <si>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</si>
  <si>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</si>
  <si>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</si>
  <si>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</si>
  <si>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</si>
  <si>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</si>
  <si>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</si>
  <si>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</si>
  <si>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</si>
  <si>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</si>
  <si>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</si>
  <si>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</si>
  <si>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</si>
  <si>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</si>
  <si>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</si>
  <si>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</si>
  <si>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</si>
  <si>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</si>
  <si>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</si>
  <si>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</si>
  <si>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</si>
  <si>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</si>
  <si>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</si>
  <si>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</si>
  <si>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</si>
  <si>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</si>
  <si>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</si>
  <si>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</si>
  <si>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</si>
  <si>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</si>
  <si>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</si>
  <si>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</si>
  <si>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</si>
  <si>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</si>
  <si>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</si>
  <si>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</si>
  <si>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</si>
  <si>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</si>
  <si>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</si>
  <si>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</si>
  <si>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</si>
  <si>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</si>
  <si>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</si>
  <si>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</si>
  <si>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</si>
  <si>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</si>
  <si>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</si>
  <si>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</si>
  <si>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</si>
  <si>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</si>
  <si>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</si>
  <si>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</si>
  <si>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</si>
  <si>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</si>
  <si>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</si>
  <si>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</si>
  <si>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</si>
  <si>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</si>
  <si>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</si>
  <si>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</si>
  <si>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</si>
  <si>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</si>
  <si>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</si>
  <si>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</si>
  <si>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</si>
  <si>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</si>
  <si>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</si>
  <si>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</si>
  <si>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</si>
  <si>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</si>
  <si>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</si>
  <si>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</si>
  <si>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</si>
  <si>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</si>
  <si>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</si>
  <si>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</si>
  <si>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</si>
  <si>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</si>
  <si>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</si>
  <si>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</si>
  <si>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</si>
  <si>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</si>
  <si>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</si>
  <si>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</si>
  <si>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</si>
  <si>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</si>
  <si>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</si>
  <si>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</si>
  <si>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</si>
  <si>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</si>
  <si>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</si>
  <si>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</si>
  <si>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</si>
  <si>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</si>
  <si>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</si>
  <si>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</si>
  <si>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</si>
  <si>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</si>
  <si>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</si>
  <si>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</si>
  <si>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</si>
  <si>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</si>
  <si>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</si>
  <si>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</si>
  <si>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</si>
  <si>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</si>
  <si>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</si>
  <si>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</si>
  <si>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</si>
  <si>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</si>
  <si>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</si>
  <si>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</si>
  <si>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</si>
  <si>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</si>
  <si>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</si>
  <si>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</si>
  <si>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</si>
  <si>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</si>
  <si>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</si>
  <si>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</si>
  <si>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</si>
  <si>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</si>
  <si>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</si>
  <si>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</si>
  <si>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</si>
  <si>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</si>
  <si>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</si>
  <si>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</si>
  <si>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</si>
  <si>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</si>
  <si>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</si>
  <si>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</si>
  <si>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</si>
  <si>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</si>
  <si>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</si>
  <si>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</si>
  <si>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</si>
  <si>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</si>
  <si>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</si>
  <si>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</si>
  <si>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</si>
  <si>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</si>
  <si>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</si>
  <si>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</si>
  <si>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</si>
  <si>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</si>
  <si>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</si>
  <si>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</si>
  <si>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</si>
  <si>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</si>
  <si>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</si>
  <si>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</si>
  <si>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</si>
  <si>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</si>
  <si>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</si>
  <si>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</si>
  <si>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</si>
  <si>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</si>
  <si>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</si>
  <si>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</si>
  <si>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</si>
  <si>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</si>
  <si>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</si>
  <si>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</si>
  <si>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</si>
  <si>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</si>
  <si>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</si>
  <si>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</si>
  <si>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</si>
  <si>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</si>
  <si>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</si>
  <si>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</si>
  <si>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</si>
  <si>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</si>
  <si>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</si>
  <si>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</si>
  <si>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</si>
  <si>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</si>
  <si>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</si>
  <si>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</si>
  <si>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</si>
  <si>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</si>
  <si>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</si>
  <si>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</si>
  <si>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</si>
  <si>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</si>
  <si>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</si>
  <si>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</si>
  <si>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</si>
  <si>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</si>
  <si>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</si>
  <si>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</si>
  <si>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</si>
  <si>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</si>
  <si>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</si>
  <si>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</si>
  <si>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</si>
  <si>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</si>
  <si>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</si>
  <si>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</si>
  <si>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</si>
  <si>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</si>
  <si>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</si>
  <si>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</si>
  <si>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</si>
  <si>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</si>
  <si>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</si>
  <si>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</si>
  <si>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</si>
  <si>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</si>
  <si>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</si>
  <si>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</si>
  <si>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</si>
  <si>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</si>
  <si>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</si>
  <si>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</si>
  <si>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</si>
  <si>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</si>
  <si>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</si>
  <si>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</si>
  <si>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</si>
  <si>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</si>
  <si>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</si>
  <si>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</si>
  <si>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</si>
  <si>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</si>
  <si>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</si>
  <si>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</si>
  <si>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</si>
  <si>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</si>
  <si>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</si>
  <si>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</si>
  <si>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</si>
  <si>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</si>
  <si>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</si>
  <si>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</si>
  <si>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</si>
  <si>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</si>
  <si>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</si>
  <si>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</si>
  <si>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</si>
  <si>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</si>
  <si>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</si>
  <si>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</si>
  <si>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</si>
  <si>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</si>
  <si>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</si>
  <si>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</si>
  <si>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</si>
  <si>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</si>
  <si>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</si>
  <si>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</si>
  <si>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</si>
  <si>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</si>
  <si>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</si>
  <si>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</si>
  <si>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</si>
  <si>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</si>
  <si>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</si>
  <si>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</si>
  <si>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</si>
  <si>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</si>
  <si>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</si>
  <si>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</si>
  <si>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</si>
  <si>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</si>
  <si>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</si>
  <si>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</si>
  <si>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</si>
  <si>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</si>
  <si>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</si>
  <si>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</si>
  <si>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</si>
  <si>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</si>
  <si>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</si>
  <si>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</si>
  <si>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</si>
  <si>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</si>
  <si>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</si>
  <si>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</si>
  <si>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</si>
  <si>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</si>
  <si>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</si>
  <si>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</si>
  <si>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</si>
  <si>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</si>
  <si>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</si>
  <si>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</si>
  <si>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</si>
  <si>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</si>
  <si>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</si>
  <si>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</si>
  <si>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</si>
  <si>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</si>
  <si>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</si>
  <si>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</si>
  <si>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</si>
  <si>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</si>
  <si>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</si>
  <si>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</si>
  <si>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</si>
  <si>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</si>
  <si>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</si>
  <si>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</si>
  <si>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</si>
  <si>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</si>
  <si>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</si>
  <si>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</si>
  <si>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</si>
  <si>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</si>
  <si>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</si>
  <si>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</si>
  <si>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</si>
  <si>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</si>
  <si>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</si>
  <si>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</si>
  <si>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</si>
  <si>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</si>
  <si>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</si>
  <si>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</si>
  <si>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</si>
  <si>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</si>
  <si>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</si>
  <si>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</si>
  <si>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</si>
  <si>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</si>
  <si>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</si>
  <si>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</si>
  <si>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</si>
  <si>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</si>
  <si>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</si>
  <si>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</si>
  <si>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</si>
  <si>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</si>
  <si>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</si>
  <si>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</si>
  <si>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</si>
  <si>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</si>
  <si>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</si>
  <si>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</si>
  <si>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</si>
  <si>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</si>
  <si>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</si>
  <si>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</si>
  <si>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</si>
  <si>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</si>
  <si>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</si>
  <si>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</si>
  <si>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</si>
  <si>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</si>
  <si>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</si>
  <si>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</si>
  <si>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</si>
  <si>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</si>
  <si>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</si>
  <si>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</si>
  <si>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</si>
  <si>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</si>
  <si>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</si>
  <si>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</si>
  <si>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</si>
  <si>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</si>
  <si>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</si>
  <si>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</si>
  <si>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</si>
  <si>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</si>
  <si>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</si>
  <si>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</si>
  <si>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</si>
  <si>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</si>
  <si>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</si>
  <si>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</si>
  <si>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</si>
  <si>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</si>
  <si>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</si>
  <si>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</si>
  <si>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</si>
  <si>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</si>
  <si>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</si>
  <si>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</si>
  <si>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</si>
  <si>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</si>
  <si>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</si>
  <si>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</si>
  <si>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</si>
  <si>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</si>
  <si>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</si>
  <si>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</si>
  <si>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</si>
  <si>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</si>
  <si>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</si>
  <si>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</si>
  <si>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</si>
  <si>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</si>
  <si>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</si>
  <si>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</si>
  <si>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</si>
  <si>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</si>
  <si>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</si>
  <si>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</si>
  <si>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</si>
  <si>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</si>
  <si>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</si>
  <si>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</si>
  <si>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</si>
  <si>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</si>
  <si>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</si>
  <si>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</si>
  <si>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</si>
  <si>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</si>
  <si>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</si>
  <si>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</si>
  <si>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</si>
  <si>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</si>
  <si>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</si>
  <si>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</si>
  <si>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</si>
  <si>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</si>
  <si>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</si>
  <si>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</si>
  <si>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</si>
  <si>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</si>
  <si>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</si>
  <si>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</si>
  <si>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</si>
  <si>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</si>
  <si>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</si>
  <si>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</si>
  <si>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</si>
  <si>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</si>
  <si>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</si>
  <si>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</si>
  <si>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</si>
  <si>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</si>
  <si>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</si>
  <si>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</si>
  <si>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</si>
  <si>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</si>
  <si>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</si>
  <si>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</si>
  <si>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</si>
  <si>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</si>
  <si>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</si>
  <si>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</si>
  <si>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</si>
  <si>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</si>
  <si>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</si>
  <si>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</si>
  <si>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</si>
  <si>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</si>
  <si>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</si>
  <si>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</si>
  <si>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</si>
  <si>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</si>
  <si>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</si>
  <si>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</si>
  <si>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</si>
  <si>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</si>
  <si>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</si>
  <si>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</si>
  <si>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</si>
  <si>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</si>
  <si>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</si>
  <si>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</si>
  <si>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</si>
  <si>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</si>
  <si>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</si>
  <si>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</si>
  <si>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</si>
  <si>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</si>
  <si>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</si>
  <si>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</si>
  <si>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</si>
  <si>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</si>
  <si>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</si>
  <si>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</si>
  <si>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</si>
  <si>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</si>
  <si>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</si>
  <si>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</si>
  <si>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</si>
  <si>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</si>
  <si>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</si>
  <si>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</si>
  <si>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</si>
  <si>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</si>
  <si>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</si>
  <si>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</si>
  <si>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</si>
  <si>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</si>
  <si>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</si>
  <si>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</si>
  <si>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</si>
  <si>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</si>
  <si>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</si>
  <si>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</si>
  <si>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</si>
  <si>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</si>
  <si>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</si>
  <si>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</si>
  <si>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</si>
  <si>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</si>
  <si>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</si>
  <si>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</si>
  <si>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</si>
  <si>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</si>
  <si>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</si>
  <si>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</si>
  <si>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</si>
  <si>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</si>
  <si>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</si>
  <si>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</si>
  <si>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</si>
  <si>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</si>
  <si>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</si>
  <si>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</si>
  <si>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</si>
  <si>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</si>
  <si>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</si>
  <si>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</si>
  <si>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</si>
  <si>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</si>
  <si>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</si>
  <si>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</si>
  <si>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</si>
  <si>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</si>
  <si>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</si>
  <si>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</si>
  <si>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</si>
  <si>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</si>
  <si>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</si>
  <si>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</si>
  <si>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</si>
  <si>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</si>
  <si>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</si>
  <si>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</si>
  <si>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</si>
  <si>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</si>
  <si>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</si>
  <si>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</si>
  <si>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</si>
  <si>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</si>
  <si>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</si>
  <si>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</si>
  <si>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</si>
  <si>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</si>
  <si>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</si>
  <si>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</si>
  <si>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</si>
  <si>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</si>
  <si>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</si>
  <si>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</si>
  <si>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</si>
  <si>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</si>
  <si>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</si>
  <si>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</si>
  <si>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</si>
  <si>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</si>
  <si>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</si>
  <si>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</si>
  <si>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</si>
  <si>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</si>
  <si>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</si>
  <si>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</si>
  <si>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</si>
  <si>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</si>
  <si>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</si>
  <si>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</si>
  <si>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</si>
  <si>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</si>
  <si>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</si>
  <si>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</si>
  <si>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</si>
  <si>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</si>
  <si>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</si>
  <si>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</si>
  <si>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</si>
  <si>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</si>
  <si>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</si>
  <si>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</si>
  <si>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</si>
  <si>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</si>
  <si>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</si>
  <si>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</si>
  <si>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</si>
  <si>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</si>
  <si>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</si>
  <si>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</si>
  <si>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</si>
  <si>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</si>
  <si>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</si>
  <si>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</si>
  <si>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</si>
  <si>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</si>
  <si>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</si>
  <si>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</si>
  <si>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</si>
  <si>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</si>
  <si>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</si>
  <si>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</si>
  <si>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</si>
  <si>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</si>
  <si>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</si>
  <si>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</si>
  <si>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</si>
  <si>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</si>
  <si>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</si>
  <si>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</si>
  <si>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</si>
  <si>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</si>
  <si>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</si>
  <si>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</si>
  <si>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</si>
  <si>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</si>
  <si>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</si>
  <si>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</si>
  <si>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</si>
  <si>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</si>
  <si>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</si>
  <si>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</si>
  <si>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</si>
  <si>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</si>
  <si>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</si>
  <si>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</si>
  <si>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</si>
  <si>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</si>
  <si>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</si>
  <si>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</si>
  <si>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</si>
  <si>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</si>
  <si>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</si>
  <si>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</si>
  <si>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</si>
  <si>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</si>
  <si>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</si>
  <si>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</si>
  <si>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</si>
  <si>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</si>
  <si>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</si>
  <si>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</si>
  <si>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</si>
  <si>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</si>
  <si>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</si>
  <si>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</si>
  <si>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</si>
  <si>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</si>
  <si>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</si>
  <si>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</si>
  <si>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</si>
  <si>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</si>
  <si>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</si>
  <si>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</si>
  <si>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</si>
  <si>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</si>
  <si>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</si>
  <si>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</si>
  <si>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</si>
  <si>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</si>
  <si>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</si>
  <si>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</si>
  <si>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</si>
  <si>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</si>
  <si>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</si>
  <si>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</si>
  <si>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</si>
  <si>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</si>
  <si>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</si>
  <si>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</si>
  <si>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</si>
  <si>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</si>
  <si>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</si>
  <si>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</si>
  <si>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</si>
  <si>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</si>
  <si>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</si>
  <si>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</si>
  <si>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</si>
  <si>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</si>
  <si>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</si>
  <si>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</si>
  <si>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</si>
  <si>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</si>
  <si>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</si>
  <si>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</si>
  <si>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</si>
  <si>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</si>
  <si>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</si>
  <si>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</si>
  <si>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</si>
  <si>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</si>
  <si>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</si>
  <si>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</si>
  <si>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</si>
  <si>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</si>
  <si>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</si>
  <si>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</si>
  <si>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</si>
  <si>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</si>
  <si>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</si>
  <si>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</si>
  <si>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</si>
  <si>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</si>
  <si>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</si>
  <si>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</si>
  <si>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</si>
  <si>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</si>
  <si>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</si>
  <si>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</si>
  <si>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</si>
  <si>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</si>
  <si>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</si>
  <si>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</si>
  <si>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</si>
  <si>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</si>
  <si>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</si>
  <si>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</si>
  <si>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</si>
  <si>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</si>
  <si>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</si>
  <si>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</si>
  <si>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</si>
  <si>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</si>
  <si>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</si>
  <si>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</si>
  <si>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</si>
  <si>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</si>
  <si>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</si>
  <si>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</si>
  <si>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</si>
  <si>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</si>
  <si>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</si>
  <si>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</si>
  <si>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</si>
  <si>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</si>
  <si>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</si>
  <si>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</si>
  <si>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</si>
  <si>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</si>
  <si>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</si>
  <si>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</si>
  <si>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</si>
  <si>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</si>
  <si>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</si>
  <si>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</si>
  <si>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</si>
  <si>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</si>
  <si>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</si>
  <si>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</si>
  <si>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</si>
  <si>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</si>
  <si>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</si>
  <si>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</si>
  <si>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</si>
  <si>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</si>
  <si>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</si>
  <si>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</si>
  <si>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</si>
  <si>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</si>
  <si>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</si>
  <si>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</si>
  <si>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</si>
  <si>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</si>
  <si>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</si>
  <si>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</si>
  <si>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</si>
  <si>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</si>
  <si>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</si>
  <si>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</si>
  <si>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</si>
  <si>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</si>
  <si>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</si>
  <si>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</si>
  <si>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</si>
  <si>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</si>
  <si>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</si>
  <si>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</si>
  <si>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</si>
  <si>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</si>
  <si>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</si>
  <si>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</si>
  <si>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</si>
  <si>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</si>
  <si>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</si>
  <si>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</si>
  <si>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</si>
  <si>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</si>
  <si>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</si>
  <si>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</si>
  <si>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</si>
  <si>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</si>
  <si>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</si>
  <si>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</si>
  <si>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</si>
  <si>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</si>
  <si>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</si>
  <si>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</si>
  <si>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</si>
  <si>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</si>
  <si>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</si>
  <si>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</si>
  <si>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</si>
  <si>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</si>
  <si>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</si>
  <si>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</si>
  <si>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</si>
  <si>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</si>
  <si>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</si>
  <si>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</si>
  <si>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</si>
  <si>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</si>
  <si>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</si>
  <si>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</si>
  <si>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</si>
  <si>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</si>
  <si>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</si>
  <si>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</si>
  <si>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</si>
  <si>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</si>
  <si>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</si>
  <si>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</si>
  <si>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</si>
  <si>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</si>
  <si>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</si>
  <si>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</si>
  <si>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</si>
  <si>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</si>
  <si>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</si>
  <si>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</si>
  <si>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</si>
  <si>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</si>
  <si>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</si>
  <si>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</si>
  <si>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</si>
  <si>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</si>
  <si>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</si>
  <si>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</si>
  <si>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</si>
  <si>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</si>
  <si>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</si>
  <si>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</si>
  <si>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</si>
  <si>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</si>
  <si>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</si>
  <si>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</si>
  <si>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</si>
  <si>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</si>
  <si>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</si>
  <si>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</si>
  <si>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</si>
  <si>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</si>
  <si>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</si>
  <si>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</si>
  <si>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</si>
  <si>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</si>
  <si>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</si>
  <si>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</si>
  <si>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</si>
  <si>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</si>
  <si>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</si>
  <si>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</si>
  <si>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</si>
  <si>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</si>
  <si>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</si>
  <si>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</si>
  <si>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</si>
  <si>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</si>
  <si>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</si>
  <si>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</si>
  <si>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</si>
  <si>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</si>
  <si>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</si>
  <si>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</si>
  <si>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</si>
  <si>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</si>
  <si>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</si>
  <si>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</si>
  <si>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</si>
  <si>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</si>
  <si>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</si>
  <si>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</si>
  <si>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</si>
  <si>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</si>
  <si>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</si>
  <si>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</si>
  <si>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</si>
  <si>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</si>
  <si>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</si>
  <si>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</si>
  <si>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</si>
  <si>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</si>
  <si>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</si>
  <si>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</si>
  <si>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</si>
  <si>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</si>
  <si>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</si>
  <si>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</si>
  <si>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</si>
  <si>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</si>
  <si>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</si>
  <si>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</si>
  <si>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</si>
  <si>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</si>
  <si>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</si>
  <si>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</si>
  <si>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</si>
  <si>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</si>
  <si>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</si>
  <si>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</si>
  <si>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</si>
  <si>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</si>
  <si>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</si>
  <si>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</si>
  <si>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</si>
  <si>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</si>
  <si>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</si>
  <si>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</si>
  <si>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</si>
  <si>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</si>
  <si>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</si>
  <si>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</si>
  <si>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</si>
  <si>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</si>
  <si>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</si>
  <si>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</si>
  <si>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</si>
  <si>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</si>
  <si>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</si>
  <si>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</si>
  <si>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</si>
  <si>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</si>
  <si>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</si>
  <si>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</si>
  <si>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</si>
  <si>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</si>
  <si>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</si>
  <si>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</si>
  <si>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</si>
  <si>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</si>
  <si>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</si>
  <si>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</si>
  <si>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</si>
  <si>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</si>
  <si>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</si>
  <si>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</si>
  <si>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</si>
  <si>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</si>
  <si>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</si>
  <si>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</si>
  <si>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</si>
  <si>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</si>
  <si>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</si>
  <si>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</si>
  <si>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</si>
  <si>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</si>
  <si>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</si>
  <si>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</si>
  <si>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</si>
  <si>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</si>
  <si>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</si>
  <si>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</si>
  <si>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</si>
  <si>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</si>
  <si>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</si>
  <si>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</si>
  <si>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</si>
  <si>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</si>
  <si>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</si>
  <si>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</si>
  <si>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</si>
  <si>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</si>
  <si>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</si>
  <si>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</si>
  <si>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</si>
  <si>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</si>
  <si>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</si>
  <si>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</si>
  <si>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</si>
  <si>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</si>
  <si>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</si>
  <si>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</si>
  <si>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</si>
  <si>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</si>
  <si>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</si>
  <si>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</si>
  <si>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</si>
  <si>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</si>
  <si>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</si>
  <si>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</si>
  <si>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</si>
  <si>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</si>
  <si>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</si>
  <si>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</si>
  <si>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</si>
  <si>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</si>
  <si>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</si>
  <si>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</si>
  <si>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</si>
  <si>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</si>
  <si>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</si>
  <si>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</si>
  <si>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</si>
  <si>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</si>
  <si>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</si>
  <si>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</si>
  <si>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</si>
  <si>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</si>
  <si>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</si>
  <si>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</si>
  <si>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</si>
  <si>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</si>
  <si>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</si>
  <si>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</si>
  <si>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</si>
  <si>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</si>
  <si>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</si>
  <si>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</si>
  <si>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</si>
  <si>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</si>
  <si>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</si>
  <si>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</si>
  <si>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</si>
  <si>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</si>
  <si>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</si>
  <si>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</si>
  <si>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</si>
  <si>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</si>
  <si>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</si>
  <si>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</si>
  <si>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</si>
  <si>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</si>
  <si>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</si>
  <si>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</si>
  <si>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</si>
  <si>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</si>
  <si>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</si>
  <si>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</si>
  <si>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</si>
  <si>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</si>
  <si>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</si>
  <si>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</si>
  <si>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</si>
  <si>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</si>
  <si>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</si>
  <si>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</si>
  <si>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</si>
  <si>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</si>
  <si>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</si>
  <si>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</si>
  <si>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</si>
  <si>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</si>
  <si>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</si>
  <si>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</si>
  <si>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</si>
  <si>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</si>
  <si>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</si>
  <si>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</si>
  <si>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</si>
  <si>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</si>
  <si>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</si>
  <si>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</si>
  <si>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</si>
  <si>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</si>
  <si>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</si>
  <si>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</si>
  <si>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</si>
  <si>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</si>
  <si>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</si>
  <si>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</si>
  <si>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</si>
  <si>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</si>
  <si>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</si>
  <si>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</si>
  <si>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</si>
  <si>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</si>
  <si>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</si>
  <si>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</si>
  <si>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</si>
  <si>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</si>
  <si>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</si>
  <si>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</si>
  <si>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</si>
  <si>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</si>
  <si>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</si>
  <si>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</si>
  <si>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</si>
  <si>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</si>
  <si>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</si>
  <si>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</si>
  <si>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</si>
  <si>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</si>
  <si>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</si>
  <si>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</si>
  <si>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</si>
  <si>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</si>
  <si>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</si>
  <si>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</si>
  <si>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</si>
  <si>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</si>
  <si>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</si>
  <si>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</si>
  <si>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</si>
  <si>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</si>
  <si>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</si>
  <si>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</si>
  <si>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</si>
  <si>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</si>
  <si>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</si>
  <si>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</si>
  <si>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</si>
  <si>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</si>
  <si>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</si>
  <si>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</si>
  <si>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</si>
  <si>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</si>
  <si>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</si>
  <si>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</si>
  <si>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</si>
  <si>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</si>
  <si>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</si>
  <si>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</si>
  <si>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</si>
  <si>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</si>
  <si>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</si>
  <si>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</si>
  <si>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</si>
  <si>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</si>
  <si>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</si>
  <si>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</si>
  <si>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</si>
  <si>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</si>
  <si>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</si>
  <si>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</si>
  <si>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</si>
  <si>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</si>
  <si>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</si>
  <si>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</si>
  <si>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</si>
  <si>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</si>
  <si>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</si>
  <si>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</si>
  <si>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</si>
  <si>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</si>
  <si>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</si>
  <si>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</si>
  <si>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</si>
  <si>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</si>
  <si>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</si>
  <si>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</si>
  <si>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</si>
  <si>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</si>
  <si>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</si>
  <si>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</si>
  <si>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</si>
  <si>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</si>
  <si>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</si>
  <si>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</si>
  <si>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</si>
  <si>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</si>
  <si>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</si>
  <si>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</si>
  <si>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</si>
  <si>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</si>
  <si>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</si>
  <si>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</si>
  <si>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</si>
  <si>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</si>
  <si>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</si>
  <si>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</si>
  <si>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</si>
  <si>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</si>
  <si>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</si>
  <si>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</si>
  <si>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</si>
  <si>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</si>
  <si>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</si>
  <si>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</si>
  <si>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</si>
  <si>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</si>
  <si>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</si>
  <si>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</si>
  <si>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</si>
  <si>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</si>
  <si>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</si>
  <si>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</si>
  <si>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</si>
  <si>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</si>
  <si>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</si>
  <si>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</si>
  <si>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</si>
  <si>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</si>
  <si>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</si>
  <si>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</si>
  <si>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</si>
  <si>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</si>
  <si>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</si>
  <si>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</si>
  <si>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</si>
  <si>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</si>
  <si>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</si>
  <si>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</si>
  <si>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</si>
  <si>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</si>
  <si>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</si>
  <si>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</si>
  <si>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</si>
  <si>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</si>
  <si>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</si>
  <si>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</si>
  <si>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</si>
  <si>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</si>
  <si>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</si>
  <si>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</si>
  <si>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</si>
  <si>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</si>
  <si>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</si>
  <si>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</si>
  <si>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</si>
  <si>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</si>
  <si>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</si>
  <si>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</si>
  <si>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</si>
  <si>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</si>
  <si>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</si>
  <si>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</si>
  <si>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</si>
  <si>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</si>
  <si>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</si>
  <si>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</si>
  <si>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</si>
  <si>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</si>
  <si>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</si>
  <si>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</si>
  <si>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</si>
  <si>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</si>
  <si>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</si>
  <si>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</si>
  <si>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</si>
  <si>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</si>
  <si>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</si>
  <si>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</si>
  <si>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</si>
  <si>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</si>
  <si>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</si>
  <si>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</si>
  <si>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</si>
  <si>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</si>
  <si>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</si>
  <si>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</si>
  <si>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</si>
  <si>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</si>
  <si>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</si>
  <si>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</si>
  <si>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</si>
  <si>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</si>
  <si>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</si>
  <si>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</si>
  <si>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</si>
  <si>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</si>
  <si>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</si>
  <si>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</si>
  <si>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</si>
  <si>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</si>
  <si>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</si>
  <si>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</si>
  <si>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</si>
  <si>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</si>
  <si>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</si>
  <si>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</si>
  <si>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</si>
  <si>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</si>
  <si>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</si>
  <si>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</si>
  <si>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</si>
  <si>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</si>
  <si>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</si>
  <si>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</si>
  <si>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</si>
  <si>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</si>
  <si>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</si>
  <si>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</si>
  <si>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</si>
  <si>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</si>
  <si>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</si>
  <si>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</si>
  <si>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</si>
  <si>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</si>
  <si>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</si>
  <si>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</si>
  <si>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</si>
  <si>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</si>
  <si>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</si>
  <si>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</si>
  <si>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</si>
  <si>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</si>
  <si>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</si>
  <si>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</si>
  <si>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</si>
  <si>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</si>
  <si>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</si>
  <si>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</si>
  <si>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</si>
  <si>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</si>
  <si>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</si>
  <si>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</si>
  <si>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</si>
  <si>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</si>
  <si>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</si>
  <si>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</si>
  <si>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</si>
  <si>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</si>
  <si>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</si>
  <si>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</si>
  <si>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</si>
  <si>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</si>
  <si>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</si>
  <si>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</si>
  <si>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</si>
  <si>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</si>
  <si>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</si>
  <si>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</si>
  <si>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</si>
  <si>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</si>
  <si>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</si>
  <si>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</si>
  <si>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</si>
  <si>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</si>
  <si>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</si>
  <si>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</si>
  <si>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</si>
  <si>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</si>
  <si>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</si>
  <si>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</si>
  <si>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</si>
  <si>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</si>
  <si>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</si>
  <si>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</si>
  <si>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</si>
  <si>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</si>
  <si>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</si>
  <si>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</si>
  <si>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</si>
  <si>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</si>
  <si>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</si>
  <si>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</si>
  <si>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</si>
  <si>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</si>
  <si>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</si>
  <si>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</si>
  <si>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</si>
  <si>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</si>
  <si>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</si>
  <si>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</si>
  <si>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</si>
  <si>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</si>
  <si>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</si>
  <si>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</si>
  <si>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</si>
  <si>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</si>
  <si>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</si>
  <si>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</si>
  <si>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</si>
  <si>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</si>
  <si>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</si>
  <si>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</si>
  <si>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</si>
  <si>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</si>
  <si>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</si>
  <si>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</si>
  <si>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</si>
  <si>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</si>
  <si>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</si>
  <si>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</si>
  <si>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</si>
  <si>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</si>
  <si>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</si>
  <si>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</si>
  <si>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</si>
  <si>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</si>
  <si>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</si>
  <si>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</si>
  <si>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</si>
  <si>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</si>
  <si>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</si>
  <si>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</si>
  <si>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</si>
  <si>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</si>
  <si>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</si>
  <si>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</si>
  <si>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</si>
  <si>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</si>
  <si>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</si>
  <si>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</si>
  <si>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</si>
  <si>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</si>
  <si>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</si>
  <si>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</si>
  <si>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</si>
  <si>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</si>
  <si>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</si>
  <si>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</si>
  <si>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</si>
  <si>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</si>
  <si>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</si>
  <si>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</si>
  <si>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</si>
  <si>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</si>
  <si>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</si>
  <si>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</si>
  <si>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</si>
  <si>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</si>
  <si>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</si>
  <si>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</si>
  <si>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</si>
  <si>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</si>
  <si>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</si>
  <si>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</si>
  <si>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</si>
  <si>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</si>
  <si>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</si>
  <si>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</si>
  <si>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</si>
  <si>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</si>
  <si>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</si>
  <si>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</si>
  <si>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</si>
  <si>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</si>
  <si>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</si>
  <si>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</si>
  <si>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</si>
  <si>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</si>
  <si>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</si>
  <si>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</si>
  <si>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</si>
  <si>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</si>
  <si>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</si>
  <si>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</si>
  <si>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</si>
  <si>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</si>
  <si>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</si>
  <si>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</si>
  <si>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</si>
  <si>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</si>
  <si>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</si>
  <si>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</si>
  <si>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</si>
  <si>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</si>
  <si>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</si>
  <si>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</si>
  <si>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</si>
  <si>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</si>
  <si>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</si>
  <si>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</si>
  <si>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</si>
  <si>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</si>
  <si>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</si>
  <si>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</si>
  <si>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</si>
  <si>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</si>
  <si>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</si>
  <si>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</si>
  <si>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</si>
  <si>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</si>
  <si>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</si>
  <si>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</si>
  <si>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</si>
  <si>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</si>
  <si>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</si>
  <si>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</si>
  <si>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</si>
  <si>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</si>
  <si>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</si>
  <si>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</si>
  <si>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</si>
  <si>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</si>
  <si>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</si>
  <si>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</si>
  <si>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</si>
  <si>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</si>
  <si>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</si>
  <si>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</si>
  <si>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</si>
  <si>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</si>
  <si>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</si>
  <si>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</si>
  <si>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</si>
  <si>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</si>
  <si>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</si>
  <si>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</si>
  <si>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</si>
  <si>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</si>
  <si>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</si>
  <si>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</si>
  <si>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</si>
  <si>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</si>
  <si>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</si>
  <si>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</si>
  <si>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</si>
  <si>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</si>
  <si>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</si>
  <si>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</si>
  <si>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</si>
  <si>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</si>
  <si>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</si>
  <si>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</si>
  <si>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</si>
  <si>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</si>
  <si>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</si>
  <si>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</si>
  <si>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</si>
  <si>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</si>
  <si>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</si>
  <si>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</si>
  <si>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</si>
  <si>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</si>
  <si>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</si>
  <si>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</si>
  <si>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</si>
  <si>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</si>
  <si>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</si>
  <si>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</si>
  <si>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</si>
  <si>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</si>
  <si>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</si>
  <si>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</si>
  <si>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</si>
  <si>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</si>
  <si>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</si>
  <si>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</si>
  <si>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</si>
  <si>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</si>
  <si>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</si>
  <si>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</si>
  <si>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</si>
  <si>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</si>
  <si>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</si>
  <si>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</si>
  <si>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</si>
  <si>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</si>
  <si>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</si>
  <si>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</si>
  <si>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</si>
  <si>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</si>
  <si>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</si>
  <si>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</si>
  <si>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</si>
  <si>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</si>
  <si>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</si>
  <si>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</si>
  <si>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</si>
  <si>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</si>
  <si>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</si>
  <si>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</si>
  <si>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</si>
  <si>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</si>
  <si>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</si>
  <si>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</si>
  <si>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</si>
  <si>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</si>
  <si>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</si>
  <si>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</si>
  <si>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</si>
  <si>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</si>
  <si>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</si>
  <si>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</si>
  <si>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</si>
  <si>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</si>
  <si>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</si>
  <si>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</si>
  <si>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</si>
  <si>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</si>
  <si>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</si>
  <si>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</si>
  <si>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</si>
  <si>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</si>
  <si>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</si>
  <si>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</si>
  <si>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</si>
  <si>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</si>
  <si>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</si>
  <si>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</si>
  <si>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</si>
  <si>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</si>
  <si>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</si>
  <si>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</si>
  <si>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</si>
  <si>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</si>
  <si>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</si>
  <si>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</si>
  <si>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</si>
  <si>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</si>
  <si>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</si>
  <si>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</si>
  <si>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</si>
  <si>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</si>
  <si>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</si>
  <si>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</si>
  <si>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</si>
  <si>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</si>
  <si>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</si>
  <si>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</si>
  <si>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</si>
  <si>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</si>
  <si>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</si>
  <si>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</si>
  <si>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</si>
  <si>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</si>
  <si>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</si>
  <si>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</si>
  <si>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</si>
  <si>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</si>
  <si>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</si>
  <si>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</si>
  <si>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</si>
  <si>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</si>
  <si>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</si>
  <si>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</si>
  <si>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</si>
  <si>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</si>
  <si>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</si>
  <si>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</si>
  <si>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</si>
  <si>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</si>
  <si>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</si>
  <si>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</si>
  <si>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</si>
  <si>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</si>
  <si>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</si>
  <si>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</si>
  <si>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</si>
  <si>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</si>
  <si>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</si>
  <si>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</si>
  <si>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</si>
  <si>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</si>
  <si>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</si>
  <si>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</si>
  <si>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</si>
  <si>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</si>
  <si>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</si>
  <si>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</si>
  <si>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</si>
  <si>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</si>
  <si>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</si>
  <si>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</si>
  <si>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</si>
  <si>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</si>
  <si>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</si>
  <si>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</si>
  <si>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</si>
  <si>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</si>
  <si>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</si>
  <si>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</si>
  <si>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</si>
  <si>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</si>
  <si>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</si>
  <si>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</si>
  <si>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</si>
  <si>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</si>
  <si>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</si>
  <si>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</si>
  <si>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</si>
  <si>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</si>
  <si>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</si>
  <si>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</si>
  <si>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</si>
  <si>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</si>
  <si>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</si>
  <si>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</si>
  <si>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</si>
  <si>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</si>
  <si>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</si>
  <si>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</si>
  <si>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</si>
  <si>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</si>
  <si>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</si>
  <si>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</si>
  <si>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</si>
  <si>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</si>
  <si>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</si>
  <si>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</si>
  <si>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</si>
  <si>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</si>
  <si>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</si>
  <si>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</si>
  <si>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</si>
  <si>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</si>
  <si>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</si>
  <si>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</si>
  <si>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</si>
  <si>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</si>
  <si>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</si>
  <si>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</si>
  <si>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</si>
  <si>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</si>
  <si>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</si>
  <si>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</si>
  <si>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</si>
  <si>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</si>
  <si>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</si>
  <si>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</si>
  <si>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</si>
  <si>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</si>
  <si>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</si>
  <si>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</si>
  <si>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</si>
  <si>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</si>
  <si>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</si>
  <si>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</si>
  <si>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</si>
  <si>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</si>
  <si>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</si>
  <si>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</si>
  <si>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</si>
  <si>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</si>
  <si>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</si>
  <si>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</si>
  <si>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</si>
  <si>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</si>
  <si>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</si>
  <si>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</si>
  <si>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</si>
  <si>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</si>
  <si>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</si>
  <si>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</si>
  <si>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</si>
  <si>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</si>
  <si>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</si>
  <si>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</si>
  <si>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</si>
  <si>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</si>
  <si>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</si>
  <si>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</si>
  <si>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</si>
  <si>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</si>
  <si>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</si>
  <si>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</si>
  <si>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</si>
  <si>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</si>
  <si>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</si>
  <si>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</si>
  <si>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</si>
  <si>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</si>
  <si>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</si>
  <si>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</si>
  <si>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</si>
  <si>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</si>
  <si>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</si>
  <si>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</si>
  <si>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</si>
  <si>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</si>
  <si>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</si>
  <si>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</si>
  <si>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</si>
  <si>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</si>
  <si>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</si>
  <si>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</si>
  <si>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</si>
  <si>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</si>
  <si>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</si>
  <si>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</si>
  <si>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</si>
  <si>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</si>
  <si>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</si>
  <si>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</si>
  <si>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</si>
  <si>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</si>
  <si>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</si>
  <si>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</si>
  <si>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</si>
  <si>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</si>
  <si>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</si>
  <si>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</si>
  <si>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</si>
  <si>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</si>
  <si>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</si>
  <si>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</si>
  <si>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</si>
  <si>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</si>
  <si>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</si>
  <si>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</si>
  <si>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</si>
  <si>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</si>
  <si>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</si>
  <si>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</si>
  <si>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</si>
  <si>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</si>
  <si>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</si>
  <si>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</si>
  <si>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</si>
  <si>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</si>
  <si>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</si>
  <si>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</si>
  <si>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</si>
  <si>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</si>
  <si>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</si>
  <si>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</si>
  <si>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</si>
  <si>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</si>
  <si>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</si>
  <si>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</si>
  <si>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</si>
  <si>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</si>
  <si>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</si>
  <si>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</si>
  <si>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</si>
  <si>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</si>
  <si>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</si>
  <si>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</si>
  <si>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</si>
  <si>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</si>
  <si>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</si>
  <si>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</si>
  <si>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</si>
  <si>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</si>
  <si>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</si>
  <si>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</si>
  <si>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</si>
  <si>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</si>
  <si>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</si>
  <si>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</si>
  <si>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</si>
  <si>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</si>
  <si>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</si>
  <si>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</si>
  <si>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</si>
  <si>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</si>
  <si>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</si>
  <si>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</si>
  <si>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</si>
  <si>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</si>
  <si>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</si>
  <si>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</si>
  <si>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</si>
  <si>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</si>
  <si>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</si>
  <si>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</si>
  <si>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</si>
  <si>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</si>
  <si>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</si>
  <si>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</si>
  <si>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</si>
  <si>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</si>
  <si>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</si>
  <si>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</si>
  <si>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</si>
  <si>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</si>
  <si>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</si>
  <si>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</si>
  <si>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</si>
  <si>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</si>
  <si>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</si>
  <si>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</si>
  <si>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</si>
  <si>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</si>
  <si>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</si>
  <si>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</si>
  <si>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</si>
  <si>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</si>
  <si>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</si>
  <si>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</si>
  <si>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</si>
  <si>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</si>
  <si>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</si>
  <si>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</si>
  <si>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</si>
  <si>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</si>
  <si>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</si>
  <si>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</si>
  <si>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</si>
  <si>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</si>
  <si>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</si>
  <si>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</si>
  <si>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</si>
  <si>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</si>
  <si>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</si>
  <si>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</si>
  <si>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</si>
  <si>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</si>
  <si>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</si>
  <si>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</si>
  <si>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</si>
  <si>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</si>
  <si>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</si>
  <si>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</si>
  <si>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</si>
  <si>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</si>
  <si>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</si>
  <si>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</si>
  <si>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</si>
  <si>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</si>
  <si>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</si>
  <si>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</si>
  <si>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</si>
  <si>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</si>
  <si>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</si>
  <si>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</si>
  <si>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</si>
  <si>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</si>
  <si>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</si>
  <si>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</si>
  <si>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</si>
  <si>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</si>
  <si>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</si>
  <si>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</si>
  <si>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</si>
  <si>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</si>
  <si>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</si>
  <si>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</si>
  <si>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</si>
  <si>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</si>
  <si>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</si>
  <si>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</si>
  <si>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</si>
  <si>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</si>
  <si>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</si>
  <si>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</si>
  <si>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</si>
  <si>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</si>
  <si>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</si>
  <si>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</si>
  <si>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</si>
  <si>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</si>
  <si>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</si>
  <si>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</si>
  <si>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</si>
  <si>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</si>
  <si>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</si>
  <si>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</si>
  <si>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</si>
  <si>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</si>
  <si>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</si>
  <si>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</si>
  <si>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</si>
  <si>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</si>
  <si>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</si>
  <si>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</si>
  <si>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</si>
  <si>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</si>
  <si>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</si>
  <si>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</si>
  <si>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</si>
  <si>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</si>
  <si>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</si>
  <si>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</si>
  <si>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</si>
  <si>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</si>
  <si>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</si>
  <si>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</si>
  <si>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</si>
  <si>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</si>
  <si>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</si>
  <si>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</si>
  <si>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</si>
  <si>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</si>
  <si>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</si>
  <si>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</si>
  <si>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</si>
  <si>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</si>
  <si>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</si>
  <si>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</si>
  <si>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</si>
  <si>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</si>
  <si>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</si>
  <si>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</si>
  <si>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</si>
  <si>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</si>
  <si>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</si>
  <si>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</si>
  <si>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</si>
  <si>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</si>
  <si>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</si>
  <si>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</si>
  <si>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</si>
  <si>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</si>
  <si>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</si>
  <si>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</si>
  <si>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</si>
  <si>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</si>
  <si>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</si>
  <si>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</si>
  <si>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</si>
  <si>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</si>
  <si>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</si>
  <si>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</si>
  <si>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</si>
  <si>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</si>
  <si>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</si>
  <si>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</si>
  <si>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</si>
  <si>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</si>
  <si>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</si>
  <si>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</si>
  <si>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</si>
  <si>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</si>
  <si>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</si>
  <si>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</si>
  <si>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</si>
  <si>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</si>
  <si>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</si>
  <si>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</si>
  <si>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</si>
  <si>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</si>
  <si>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</si>
  <si>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</si>
  <si>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</si>
  <si>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</si>
  <si>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</si>
  <si>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</si>
  <si>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</si>
  <si>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</si>
  <si>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</si>
  <si>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</si>
  <si>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</si>
  <si>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</si>
  <si>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</si>
  <si>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</si>
  <si>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</si>
  <si>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</si>
  <si>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</si>
  <si>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</si>
  <si>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</si>
  <si>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</si>
  <si>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</si>
  <si>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</si>
  <si>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</si>
  <si>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</si>
  <si>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</si>
  <si>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</si>
  <si>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</si>
  <si>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</si>
  <si>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</si>
  <si>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</si>
  <si>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</si>
  <si>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</si>
  <si>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</si>
  <si>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</si>
  <si>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</si>
  <si>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</si>
  <si>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</si>
  <si>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</si>
  <si>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</si>
  <si>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</si>
  <si>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</si>
  <si>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</si>
  <si>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</si>
  <si>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</si>
  <si>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</si>
  <si>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</si>
  <si>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</si>
  <si>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</si>
  <si>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</si>
  <si>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</si>
  <si>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</si>
  <si>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</si>
  <si>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</si>
  <si>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</si>
  <si>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</si>
  <si>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</si>
  <si>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</si>
  <si>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</si>
  <si>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</si>
  <si>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</si>
  <si>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</si>
  <si>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</si>
  <si>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</si>
  <si>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</si>
  <si>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</si>
  <si>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</si>
  <si>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</si>
  <si>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</si>
  <si>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</si>
  <si>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</si>
  <si>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</si>
  <si>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</si>
  <si>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</si>
  <si>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</si>
  <si>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</si>
  <si>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</si>
  <si>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</si>
  <si>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</si>
  <si>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</si>
  <si>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</si>
  <si>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</si>
  <si>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</si>
  <si>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</si>
  <si>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</si>
  <si>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</si>
  <si>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</si>
  <si>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</si>
  <si>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</si>
  <si>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</si>
  <si>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</si>
  <si>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</si>
  <si>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</si>
  <si>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</si>
  <si>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</si>
  <si>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</si>
  <si>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</si>
  <si>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</si>
  <si>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</si>
  <si>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</si>
  <si>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</si>
  <si>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</si>
  <si>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</si>
  <si>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</si>
  <si>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</si>
  <si>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</si>
  <si>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</si>
  <si>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</si>
  <si>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</si>
  <si>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</si>
  <si>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</si>
  <si>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</si>
  <si>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</si>
  <si>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</si>
  <si>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</si>
  <si>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</si>
  <si>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</si>
  <si>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</si>
  <si>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</si>
  <si>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</si>
  <si>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</si>
  <si>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</si>
  <si>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</si>
  <si>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</si>
  <si>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</si>
  <si>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</si>
  <si>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</si>
  <si>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</si>
  <si>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</si>
  <si>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</si>
  <si>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</si>
  <si>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</si>
  <si>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</si>
  <si>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</si>
  <si>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</si>
  <si>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</si>
  <si>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</si>
  <si>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</si>
  <si>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</si>
  <si>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</si>
  <si>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</si>
  <si>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</si>
  <si>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</si>
  <si>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</si>
  <si>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</si>
  <si>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</si>
  <si>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</si>
  <si>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</si>
  <si>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</si>
  <si>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</si>
  <si>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</si>
  <si>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</si>
  <si>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</si>
  <si>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</si>
  <si>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</si>
  <si>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</si>
  <si>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</si>
  <si>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</si>
  <si>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</si>
  <si>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</si>
  <si>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</si>
  <si>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</si>
  <si>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</si>
  <si>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</si>
  <si>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</si>
  <si>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</si>
  <si>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</si>
  <si>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</si>
  <si>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</si>
  <si>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</si>
  <si>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</si>
  <si>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</si>
  <si>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</si>
  <si>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</si>
  <si>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</si>
  <si>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</si>
  <si>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</si>
  <si>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</si>
  <si>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</si>
  <si>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</si>
  <si>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</si>
  <si>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</si>
  <si>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</si>
  <si>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</si>
  <si>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</si>
  <si>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</si>
  <si>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</si>
  <si>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</si>
  <si>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</si>
  <si>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</si>
  <si>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</si>
  <si>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</si>
  <si>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</si>
  <si>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</si>
  <si>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</si>
  <si>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</si>
  <si>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</si>
  <si>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</si>
  <si>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</si>
  <si>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</si>
  <si>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</si>
  <si>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</si>
  <si>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</si>
  <si>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</si>
  <si>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</si>
  <si>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</si>
  <si>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</si>
  <si>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</si>
  <si>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</si>
  <si>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</si>
  <si>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</si>
  <si>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</si>
  <si>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</si>
  <si>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</si>
  <si>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</si>
  <si>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</si>
  <si>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</si>
  <si>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</si>
  <si>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</si>
  <si>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</si>
  <si>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</si>
  <si>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</si>
  <si>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</si>
  <si>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</si>
  <si>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</si>
  <si>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</si>
  <si>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</si>
  <si>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</si>
  <si>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</si>
  <si>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</si>
  <si>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</si>
  <si>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</si>
  <si>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</si>
  <si>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</si>
  <si>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</si>
  <si>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</si>
  <si>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</si>
  <si>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</si>
  <si>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</si>
  <si>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</si>
  <si>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</si>
  <si>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</si>
  <si>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</si>
  <si>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</si>
  <si>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</si>
  <si>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</si>
  <si>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</si>
  <si>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</si>
  <si>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</si>
  <si>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</si>
  <si>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</si>
  <si>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</si>
  <si>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</si>
  <si>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</si>
  <si>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</si>
  <si>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</si>
  <si>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</si>
  <si>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</si>
  <si>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</si>
  <si>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</si>
  <si>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</si>
  <si>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</si>
  <si>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</si>
  <si>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</si>
  <si>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</si>
  <si>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</si>
  <si>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</si>
  <si>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</si>
  <si>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</si>
  <si>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</si>
  <si>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</si>
  <si>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</si>
  <si>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</si>
  <si>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</si>
  <si>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</si>
  <si>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</si>
  <si>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</si>
  <si>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</si>
  <si>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</si>
  <si>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</si>
  <si>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</si>
  <si>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</si>
  <si>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</si>
  <si>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</si>
  <si>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</si>
  <si>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</si>
  <si>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</si>
  <si>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</si>
  <si>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</si>
  <si>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</si>
  <si>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</si>
  <si>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</si>
  <si>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</si>
  <si>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</si>
  <si>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</si>
  <si>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</si>
  <si>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</si>
  <si>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</si>
  <si>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</si>
  <si>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</si>
  <si>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</si>
  <si>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</si>
  <si>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</si>
  <si>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</si>
  <si>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</si>
  <si>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</si>
  <si>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</si>
  <si>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</si>
  <si>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</si>
  <si>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</si>
  <si>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</si>
  <si>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</si>
  <si>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</si>
  <si>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</si>
  <si>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</si>
  <si>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</si>
  <si>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</si>
  <si>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</si>
  <si>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</si>
  <si>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</si>
  <si>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</si>
  <si>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</si>
  <si>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</si>
  <si>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</si>
  <si>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</si>
  <si>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</si>
  <si>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</si>
  <si>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</si>
  <si>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</si>
  <si>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</si>
  <si>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</si>
  <si>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</si>
  <si>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</si>
  <si>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</si>
  <si>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</si>
  <si>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</si>
  <si>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</si>
  <si>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</si>
  <si>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</si>
  <si>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</si>
  <si>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</si>
  <si>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</si>
  <si>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</si>
  <si>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</si>
  <si>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</si>
  <si>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</si>
  <si>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</si>
  <si>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</si>
  <si>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</si>
  <si>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</si>
  <si>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</si>
  <si>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</si>
  <si>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</si>
  <si>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</si>
  <si>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</si>
  <si>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</si>
  <si>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</si>
  <si>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</si>
  <si>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</si>
  <si>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</si>
  <si>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</si>
  <si>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</si>
  <si>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</si>
  <si>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</si>
  <si>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</si>
  <si>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</si>
  <si>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</si>
  <si>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</si>
  <si>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</si>
  <si>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</si>
  <si>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</si>
  <si>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</si>
  <si>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</si>
  <si>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</si>
  <si>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</si>
  <si>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</si>
  <si>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</si>
  <si>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</si>
  <si>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</si>
  <si>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</si>
  <si>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</si>
  <si>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</si>
  <si>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</si>
  <si>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</si>
  <si>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</si>
  <si>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</si>
  <si>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</si>
  <si>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</si>
  <si>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</si>
  <si>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</si>
  <si>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</si>
  <si>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</si>
  <si>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</si>
  <si>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</si>
  <si>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</si>
  <si>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</si>
  <si>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</si>
  <si>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</si>
  <si>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</si>
  <si>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</si>
  <si>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</si>
  <si>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</si>
  <si>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</si>
  <si>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</si>
  <si>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</si>
  <si>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</si>
  <si>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</si>
  <si>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</si>
  <si>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</si>
  <si>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</si>
  <si>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</si>
  <si>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</si>
  <si>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</si>
  <si>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</si>
  <si>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</si>
  <si>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</si>
  <si>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</si>
  <si>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</si>
  <si>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</si>
  <si>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</si>
  <si>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</si>
  <si>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</si>
  <si>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</si>
  <si>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</si>
  <si>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</si>
  <si>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</si>
  <si>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</si>
  <si>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</si>
  <si>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</si>
  <si>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</si>
  <si>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</si>
  <si>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</si>
  <si>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</si>
  <si>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</si>
  <si>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</si>
  <si>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</si>
  <si>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</si>
  <si>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</si>
  <si>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</si>
  <si>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</si>
  <si>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</si>
  <si>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</si>
  <si>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</si>
  <si>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</si>
  <si>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</si>
  <si>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</si>
  <si>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</si>
  <si>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</si>
  <si>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</si>
  <si>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</si>
  <si>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</si>
  <si>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</si>
  <si>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</si>
  <si>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</si>
  <si>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</si>
  <si>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</si>
  <si>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</si>
  <si>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</si>
  <si>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</si>
  <si>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</si>
  <si>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</si>
  <si>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</si>
  <si>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</si>
  <si>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</si>
  <si>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</si>
  <si>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</si>
  <si>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</si>
  <si>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</si>
  <si>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</si>
  <si>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</si>
  <si>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</si>
  <si>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</si>
  <si>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</si>
  <si>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</si>
  <si>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</si>
  <si>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</si>
  <si>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</si>
  <si>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</si>
  <si>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</si>
  <si>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</si>
  <si>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</si>
  <si>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</si>
  <si>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</si>
  <si>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</si>
  <si>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</si>
  <si>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</si>
  <si>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</si>
  <si>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</si>
  <si>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</si>
  <si>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</si>
  <si>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</si>
  <si>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</si>
  <si>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</si>
  <si>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</si>
  <si>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</si>
  <si>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</si>
  <si>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</si>
  <si>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</si>
  <si>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</si>
  <si>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</si>
  <si>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</si>
  <si>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</si>
  <si>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</si>
  <si>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</si>
  <si>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</si>
  <si>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</si>
  <si>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</si>
  <si>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</si>
  <si>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</si>
  <si>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</si>
  <si>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</si>
  <si>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</si>
  <si>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</si>
  <si>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</si>
  <si>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</si>
  <si>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</si>
  <si>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</si>
  <si>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</si>
  <si>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</si>
  <si>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</si>
  <si>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</si>
  <si>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</si>
  <si>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</si>
  <si>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</si>
  <si>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</si>
  <si>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</si>
  <si>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</si>
  <si>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</si>
  <si>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</si>
  <si>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</si>
  <si>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</si>
  <si>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</si>
  <si>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</si>
  <si>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</si>
  <si>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</si>
  <si>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</si>
  <si>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</si>
  <si>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</si>
  <si>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</si>
  <si>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</si>
  <si>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</si>
  <si>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</si>
  <si>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</si>
  <si>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</si>
  <si>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</si>
  <si>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</si>
  <si>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</si>
  <si>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</si>
  <si>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</si>
  <si>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</si>
  <si>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</si>
  <si>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</si>
  <si>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</si>
  <si>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</si>
  <si>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</si>
  <si>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</si>
  <si>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</si>
  <si>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</si>
  <si>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</si>
  <si>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</si>
  <si>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</si>
  <si>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</si>
  <si>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</si>
  <si>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</si>
  <si>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</si>
  <si>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</si>
  <si>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</si>
  <si>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</si>
  <si>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</si>
  <si>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</si>
  <si>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</si>
  <si>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</si>
  <si>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</si>
  <si>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</si>
  <si>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</si>
  <si>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</si>
  <si>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</si>
  <si>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</si>
  <si>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</si>
  <si>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</si>
  <si>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</si>
  <si>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</si>
  <si>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</si>
  <si>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</si>
  <si>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</si>
  <si>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</si>
  <si>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</si>
  <si>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</si>
  <si>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</si>
  <si>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</si>
  <si>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</si>
  <si>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</si>
  <si>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</si>
  <si>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</si>
  <si>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</si>
  <si>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</si>
  <si>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</si>
  <si>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</si>
  <si>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</si>
  <si>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</si>
  <si>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</si>
  <si>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</si>
  <si>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</si>
  <si>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</si>
  <si>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</si>
  <si>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</si>
  <si>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</si>
  <si>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</si>
  <si>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</si>
  <si>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</si>
  <si>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</si>
  <si>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</si>
  <si>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</si>
  <si>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</si>
  <si>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</si>
  <si>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</si>
  <si>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</si>
  <si>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</si>
  <si>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</si>
  <si>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</si>
  <si>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</si>
  <si>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</si>
  <si>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</si>
  <si>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</si>
  <si>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</si>
  <si>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</si>
  <si>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</si>
  <si>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</si>
  <si>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</si>
  <si>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</si>
  <si>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</si>
  <si>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</si>
  <si>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</si>
  <si>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</si>
  <si>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</si>
  <si>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</si>
  <si>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</si>
  <si>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</si>
  <si>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</si>
  <si>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</si>
  <si>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</si>
  <si>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</si>
  <si>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</si>
  <si>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</si>
  <si>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</si>
  <si>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</si>
  <si>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</si>
  <si>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</si>
  <si>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</si>
  <si>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</si>
  <si>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</si>
  <si>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</si>
  <si>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</si>
  <si>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</si>
  <si>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</si>
  <si>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</si>
  <si>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</si>
  <si>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</si>
  <si>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</si>
  <si>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</si>
  <si>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</si>
  <si>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</si>
  <si>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</si>
  <si>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</si>
  <si>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</si>
  <si>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</si>
  <si>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</si>
  <si>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</si>
  <si>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</si>
  <si>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</si>
  <si>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</si>
  <si>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</si>
  <si>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</si>
  <si>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</si>
  <si>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</si>
  <si>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</si>
  <si>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</si>
  <si>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</si>
  <si>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</si>
  <si>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</si>
  <si>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</si>
  <si>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</si>
  <si>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</si>
  <si>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</si>
  <si>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</si>
  <si>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</si>
  <si>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</si>
  <si>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</si>
  <si>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</si>
  <si>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</si>
  <si>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</si>
  <si>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</si>
  <si>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</si>
  <si>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</si>
  <si>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</si>
  <si>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</si>
  <si>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</si>
  <si>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</si>
  <si>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</si>
  <si>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</si>
  <si>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</si>
  <si>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</si>
  <si>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</si>
  <si>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</si>
  <si>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</si>
  <si>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</si>
  <si>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</si>
  <si>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</si>
  <si>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</si>
  <si>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</si>
  <si>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</si>
  <si>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</si>
  <si>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</si>
  <si>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</si>
  <si>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</si>
  <si>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</si>
  <si>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</si>
  <si>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</si>
  <si>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</si>
  <si>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</si>
  <si>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</si>
  <si>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</si>
  <si>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</si>
  <si>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</si>
  <si>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</si>
  <si>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</si>
  <si>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</si>
  <si>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</si>
  <si>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</si>
  <si>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</si>
  <si>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</si>
  <si>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</si>
  <si>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</si>
  <si>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</si>
  <si>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</si>
  <si>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</si>
  <si>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</si>
  <si>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</si>
  <si>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</si>
  <si>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</si>
  <si>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</si>
  <si>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</si>
  <si>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</si>
  <si>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</si>
  <si>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</si>
  <si>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</si>
  <si>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</si>
  <si>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</si>
  <si>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</si>
  <si>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</si>
  <si>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</si>
  <si>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</si>
  <si>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</si>
  <si>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</si>
  <si>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</si>
  <si>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</si>
  <si>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</si>
  <si>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</si>
  <si>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</si>
  <si>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</si>
  <si>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</si>
  <si>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</si>
  <si>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</si>
  <si>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</si>
  <si>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</si>
  <si>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</si>
  <si>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</si>
  <si>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</si>
  <si>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</si>
  <si>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</si>
  <si>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</si>
  <si>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</si>
  <si>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</si>
  <si>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</si>
  <si>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</si>
  <si>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</si>
  <si>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</si>
  <si>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</si>
  <si>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</si>
  <si>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</si>
  <si>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</si>
  <si>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</si>
  <si>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</si>
  <si>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</si>
  <si>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</si>
  <si>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</si>
  <si>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</si>
  <si>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</si>
  <si>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</si>
  <si>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</si>
  <si>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</si>
  <si>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</si>
  <si>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</si>
  <si>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</si>
  <si>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</si>
  <si>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</si>
  <si>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</si>
  <si>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</si>
  <si>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</si>
  <si>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</si>
  <si>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</si>
  <si>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</si>
  <si>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</si>
  <si>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</si>
  <si>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</si>
  <si>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</si>
  <si>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</si>
  <si>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</si>
  <si>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</si>
  <si>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</si>
  <si>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</si>
  <si>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</si>
  <si>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</si>
  <si>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</si>
  <si>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</si>
  <si>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</si>
  <si>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</si>
  <si>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</si>
  <si>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</si>
  <si>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</si>
  <si>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</si>
  <si>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</si>
  <si>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</si>
  <si>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</si>
  <si>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</si>
  <si>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</si>
  <si>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</si>
  <si>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</si>
  <si>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</si>
  <si>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</si>
  <si>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</si>
  <si>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</si>
  <si>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</si>
  <si>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</si>
  <si>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</si>
  <si>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</si>
  <si>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</si>
  <si>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</si>
  <si>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</si>
  <si>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</si>
  <si>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</si>
  <si>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</si>
  <si>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</si>
  <si>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</si>
  <si>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</si>
  <si>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</si>
  <si>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</si>
  <si>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</si>
  <si>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</si>
  <si>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</si>
  <si>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</si>
  <si>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</si>
  <si>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</si>
  <si>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</si>
  <si>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</si>
  <si>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</si>
  <si>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</si>
  <si>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</si>
  <si>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</si>
  <si>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</si>
  <si>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</si>
  <si>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</si>
  <si>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</si>
  <si>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</si>
  <si>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</si>
  <si>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</si>
  <si>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</si>
  <si>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</si>
  <si>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</si>
  <si>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</si>
  <si>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</si>
  <si>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</si>
  <si>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</si>
  <si>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</si>
  <si>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</si>
  <si>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</si>
  <si>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</si>
  <si>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</si>
  <si>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</si>
  <si>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</si>
  <si>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</si>
  <si>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</si>
  <si>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</si>
  <si>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</si>
  <si>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</si>
  <si>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</si>
  <si>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</si>
  <si>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</si>
  <si>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</si>
  <si>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</si>
  <si>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</si>
  <si>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</si>
  <si>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</si>
  <si>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</si>
  <si>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</si>
  <si>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</si>
  <si>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</si>
  <si>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</si>
  <si>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</si>
  <si>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</si>
  <si>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</si>
  <si>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</si>
  <si>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</si>
  <si>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</si>
  <si>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</si>
  <si>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</si>
  <si>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</si>
  <si>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</si>
  <si>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</si>
  <si>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</si>
  <si>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</si>
  <si>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</si>
  <si>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</si>
  <si>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</si>
  <si>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</si>
  <si>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</si>
  <si>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</si>
  <si>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</si>
  <si>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</si>
  <si>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</si>
  <si>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</si>
  <si>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</si>
  <si>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</si>
  <si>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</si>
  <si>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</si>
  <si>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</si>
  <si>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</si>
  <si>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</si>
  <si>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</si>
  <si>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</si>
  <si>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</si>
  <si>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</si>
  <si>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</si>
  <si>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</si>
  <si>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</si>
  <si>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</si>
  <si>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</si>
  <si>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</si>
  <si>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</si>
  <si>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</si>
  <si>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</si>
  <si>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</si>
  <si>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</si>
  <si>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</si>
  <si>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</si>
  <si>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</si>
  <si>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</si>
  <si>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</si>
  <si>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</si>
  <si>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</si>
  <si>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</si>
  <si>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</si>
  <si>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</si>
  <si>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</si>
  <si>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</si>
  <si>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</si>
  <si>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</si>
  <si>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</si>
  <si>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</si>
  <si>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</si>
  <si>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</si>
  <si>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</si>
  <si>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</si>
  <si>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</si>
  <si>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</si>
  <si>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</si>
  <si>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</si>
  <si>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</si>
  <si>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</si>
  <si>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</si>
  <si>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</si>
  <si>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</si>
  <si>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</si>
  <si>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</si>
  <si>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</si>
  <si>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</si>
  <si>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</si>
  <si>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</si>
  <si>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</si>
  <si>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</si>
  <si>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</si>
  <si>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</si>
  <si>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</si>
  <si>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</si>
  <si>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</si>
  <si>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</si>
  <si>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</si>
  <si>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</si>
  <si>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</si>
  <si>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</si>
  <si>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</si>
  <si>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</si>
  <si>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</si>
  <si>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</si>
  <si>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</si>
  <si>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</si>
  <si>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</si>
  <si>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</si>
  <si>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</si>
  <si>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</si>
  <si>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</si>
  <si>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</si>
  <si>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</si>
  <si>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</si>
  <si>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</si>
  <si>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</si>
  <si>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</si>
  <si>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</si>
  <si>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</si>
  <si>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</si>
  <si>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</si>
  <si>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</si>
  <si>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</si>
  <si>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</si>
  <si>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</si>
  <si>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</si>
  <si>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</si>
  <si>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</si>
  <si>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</si>
  <si>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</si>
  <si>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</si>
  <si>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</si>
  <si>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</si>
  <si>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</si>
  <si>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</si>
  <si>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</si>
  <si>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</si>
  <si>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</si>
  <si>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</si>
  <si>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</si>
  <si>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</si>
  <si>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</si>
  <si>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</si>
  <si>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</si>
  <si>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</si>
  <si>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</si>
  <si>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</si>
  <si>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</si>
  <si>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</si>
  <si>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</si>
  <si>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</si>
  <si>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</si>
  <si>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</si>
  <si>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</si>
  <si>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</si>
  <si>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</si>
  <si>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</si>
  <si>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</si>
  <si>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</si>
  <si>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</si>
  <si>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</si>
  <si>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</si>
  <si>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</si>
  <si>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</si>
  <si>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</si>
  <si>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</si>
  <si>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</si>
  <si>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</si>
  <si>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</si>
  <si>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</si>
  <si>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</si>
  <si>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</si>
  <si>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</si>
  <si>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</si>
  <si>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</si>
  <si>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</si>
  <si>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</si>
  <si>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</si>
  <si>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</si>
  <si>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</si>
  <si>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</si>
  <si>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</si>
  <si>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</si>
  <si>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</si>
  <si>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</si>
  <si>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</si>
  <si>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</si>
  <si>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</si>
  <si>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</si>
  <si>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</si>
  <si>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</si>
  <si>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</si>
  <si>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</si>
  <si>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</si>
  <si>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</si>
  <si>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</si>
  <si>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</si>
  <si>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</si>
  <si>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</si>
  <si>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</si>
  <si>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</si>
  <si>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</si>
  <si>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</si>
  <si>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</si>
  <si>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</si>
  <si>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</si>
  <si>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</si>
  <si>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</si>
  <si>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</si>
  <si>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</si>
  <si>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</si>
  <si>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</si>
  <si>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</si>
  <si>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</si>
  <si>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</si>
  <si>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</si>
  <si>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</si>
  <si>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</si>
  <si>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</si>
  <si>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</si>
  <si>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</si>
  <si>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</si>
  <si>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</si>
  <si>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</si>
  <si>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</si>
  <si>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</si>
  <si>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</si>
  <si>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</si>
  <si>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</si>
  <si>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</si>
  <si>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</si>
  <si>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</si>
  <si>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</si>
  <si>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</si>
  <si>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</si>
  <si>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</si>
  <si>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</si>
  <si>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</si>
  <si>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</si>
  <si>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</si>
  <si>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</si>
  <si>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</si>
  <si>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</si>
  <si>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</si>
  <si>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</si>
  <si>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</si>
  <si>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</si>
  <si>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</si>
  <si>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</si>
  <si>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</si>
  <si>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</si>
  <si>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</si>
  <si>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</si>
  <si>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</si>
  <si>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</si>
  <si>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</si>
  <si>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</si>
  <si>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</si>
  <si>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</si>
  <si>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</si>
  <si>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</si>
  <si>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</si>
  <si>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</si>
  <si>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</si>
  <si>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</si>
  <si>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</si>
  <si>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</si>
  <si>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</si>
  <si>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</si>
  <si>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</si>
  <si>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</si>
  <si>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</si>
  <si>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</si>
  <si>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</si>
  <si>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</si>
  <si>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</si>
  <si>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</si>
  <si>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</si>
  <si>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</si>
  <si>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</si>
  <si>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</si>
  <si>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</si>
  <si>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</si>
  <si>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</si>
  <si>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</si>
  <si>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</si>
  <si>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</si>
  <si>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</si>
  <si>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</si>
  <si>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</si>
  <si>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</si>
  <si>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</si>
  <si>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</si>
  <si>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</si>
  <si>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</si>
  <si>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</si>
  <si>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</si>
  <si>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</si>
  <si>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</si>
  <si>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</si>
  <si>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</si>
  <si>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</si>
  <si>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</si>
  <si>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</si>
  <si>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</si>
  <si>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</si>
  <si>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</si>
  <si>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</si>
  <si>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</si>
  <si>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</si>
  <si>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</si>
  <si>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</si>
  <si>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</si>
  <si>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</si>
  <si>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</si>
  <si>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</si>
  <si>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</si>
  <si>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</si>
  <si>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</si>
  <si>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</si>
  <si>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</si>
  <si>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</si>
  <si>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</si>
  <si>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</si>
  <si>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</si>
  <si>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</si>
  <si>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</si>
  <si>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</si>
  <si>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</si>
  <si>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</si>
  <si>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</si>
  <si>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</si>
  <si>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</si>
  <si>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</si>
  <si>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</si>
  <si>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</si>
  <si>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</si>
  <si>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</si>
  <si>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</si>
  <si>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</si>
  <si>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</si>
  <si>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</si>
  <si>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</si>
  <si>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</si>
  <si>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</si>
  <si>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</si>
  <si>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</si>
  <si>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</si>
  <si>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</si>
  <si>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</si>
  <si>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</si>
  <si>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</si>
  <si>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</si>
  <si>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</si>
  <si>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</si>
  <si>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</si>
  <si>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</si>
  <si>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</si>
  <si>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</si>
  <si>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</si>
  <si>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</si>
  <si>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</si>
  <si>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</si>
  <si>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</si>
  <si>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</si>
  <si>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</si>
  <si>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</si>
  <si>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</si>
  <si>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</si>
  <si>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</si>
  <si>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</si>
  <si>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</si>
  <si>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</si>
  <si>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</si>
  <si>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</si>
  <si>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</si>
  <si>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</si>
  <si>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</si>
  <si>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</si>
  <si>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</si>
  <si>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</si>
  <si>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</si>
  <si>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</si>
  <si>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</si>
  <si>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</si>
  <si>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</si>
  <si>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</si>
  <si>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</si>
  <si>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</si>
  <si>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</si>
  <si>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</si>
  <si>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</si>
  <si>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</si>
  <si>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</si>
  <si>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</si>
  <si>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</si>
  <si>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</si>
  <si>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</si>
  <si>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</si>
  <si>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</si>
  <si>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</si>
  <si>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</si>
  <si>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</si>
  <si>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</si>
  <si>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</si>
  <si>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</si>
  <si>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</si>
  <si>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</si>
  <si>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</si>
  <si>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</si>
  <si>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</si>
  <si>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</si>
  <si>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</si>
  <si>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</si>
  <si>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</si>
  <si>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</si>
  <si>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</si>
  <si>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</si>
  <si>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</si>
  <si>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</si>
  <si>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</si>
  <si>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</si>
  <si>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</si>
  <si>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</si>
  <si>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</si>
  <si>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</si>
  <si>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</si>
  <si>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</si>
  <si>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</si>
  <si>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</si>
  <si>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</si>
  <si>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</si>
  <si>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</si>
  <si>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</si>
  <si>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</si>
  <si>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</si>
  <si>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</si>
  <si>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</si>
  <si>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</si>
  <si>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</si>
  <si>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</si>
  <si>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</si>
  <si>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</si>
  <si>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</si>
  <si>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</si>
  <si>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</si>
  <si>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</si>
  <si>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</si>
  <si>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</si>
  <si>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</si>
  <si>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</si>
  <si>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</si>
  <si>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</si>
  <si>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</si>
  <si>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</si>
  <si>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</si>
  <si>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</si>
  <si>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</si>
  <si>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</si>
  <si>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</si>
  <si>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</si>
  <si>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</si>
  <si>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</si>
  <si>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</si>
  <si>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</si>
  <si>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</si>
  <si>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</si>
  <si>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</si>
  <si>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</si>
  <si>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</si>
  <si>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</si>
  <si>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</si>
  <si>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</si>
  <si>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</si>
  <si>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</si>
  <si>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</si>
  <si>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</si>
  <si>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</si>
  <si>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</si>
  <si>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</si>
  <si>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</si>
  <si>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</si>
  <si>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</si>
  <si>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</si>
  <si>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</si>
  <si>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</si>
  <si>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</si>
  <si>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</si>
  <si>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</si>
  <si>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</si>
  <si>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</si>
  <si>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</si>
  <si>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</si>
  <si>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</si>
  <si>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</si>
  <si>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</si>
  <si>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</si>
  <si>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</si>
  <si>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</si>
  <si>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</si>
  <si>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</si>
  <si>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</si>
  <si>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</si>
  <si>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</si>
  <si>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</si>
  <si>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</si>
  <si>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</si>
  <si>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</si>
  <si>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</si>
  <si>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</si>
  <si>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</si>
  <si>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</si>
  <si>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</si>
  <si>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</si>
  <si>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</si>
  <si>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</si>
  <si>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</si>
  <si>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</si>
  <si>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</si>
  <si>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</si>
  <si>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</si>
  <si>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</si>
  <si>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</si>
  <si>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</si>
  <si>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</si>
  <si>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</si>
  <si>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</si>
  <si>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</si>
  <si>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</si>
  <si>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</si>
  <si>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</si>
  <si>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</si>
  <si>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</si>
  <si>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</si>
  <si>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</si>
  <si>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</si>
  <si>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</si>
  <si>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</si>
  <si>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</si>
  <si>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</si>
  <si>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</si>
  <si>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</si>
  <si>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</si>
  <si>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</si>
  <si>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</si>
  <si>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</si>
  <si>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</si>
  <si>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</si>
  <si>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</si>
  <si>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</si>
  <si>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</si>
  <si>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</si>
  <si>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</si>
  <si>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</si>
  <si>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</si>
  <si>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</si>
  <si>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</si>
  <si>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</si>
  <si>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</si>
  <si>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</si>
  <si>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</si>
  <si>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</si>
  <si>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</si>
  <si>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</si>
  <si>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</si>
  <si>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</si>
  <si>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</si>
  <si>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</si>
  <si>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</si>
  <si>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</si>
  <si>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</si>
  <si>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</si>
  <si>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</si>
  <si>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</si>
  <si>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</si>
  <si>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</si>
  <si>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</si>
  <si>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</si>
  <si>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</si>
  <si>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</si>
  <si>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</si>
  <si>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</si>
  <si>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</si>
  <si>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</si>
  <si>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</si>
  <si>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</si>
  <si>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</si>
  <si>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</si>
  <si>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</si>
  <si>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</si>
  <si>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</si>
  <si>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</si>
  <si>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</si>
  <si>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</si>
  <si>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</si>
  <si>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</si>
  <si>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</si>
  <si>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</si>
  <si>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</si>
  <si>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</si>
  <si>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</si>
  <si>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</si>
  <si>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</si>
  <si>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</si>
  <si>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</si>
  <si>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</si>
  <si>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</si>
  <si>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</si>
  <si>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</si>
  <si>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</si>
  <si>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</si>
  <si>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</si>
  <si>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</si>
  <si>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</si>
  <si>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</si>
  <si>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</si>
  <si>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</si>
  <si>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</si>
  <si>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</si>
  <si>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</si>
  <si>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</si>
  <si>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</si>
  <si>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</si>
  <si>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</si>
  <si>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</si>
  <si>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</si>
  <si>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</si>
  <si>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</si>
  <si>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</si>
  <si>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</si>
  <si>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</si>
  <si>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</si>
  <si>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</si>
  <si>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</si>
  <si>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</si>
  <si>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</si>
  <si>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</si>
  <si>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</si>
  <si>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</si>
  <si>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</si>
  <si>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</si>
  <si>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</si>
  <si>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</si>
  <si>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</si>
  <si>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</si>
  <si>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</si>
  <si>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</si>
  <si>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</si>
  <si>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</si>
  <si>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</si>
  <si>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</si>
  <si>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</si>
  <si>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</si>
  <si>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</si>
  <si>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</si>
  <si>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</si>
  <si>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</si>
  <si>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</si>
  <si>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</si>
  <si>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</si>
  <si>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</si>
  <si>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</si>
  <si>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</si>
  <si>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</si>
  <si>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</si>
  <si>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</si>
  <si>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</si>
  <si>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</si>
  <si>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</si>
  <si>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</si>
  <si>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</si>
  <si>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</si>
  <si>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</si>
  <si>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</si>
  <si>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</si>
  <si>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</si>
  <si>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</si>
  <si>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</si>
  <si>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</si>
  <si>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</si>
  <si>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</si>
  <si>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</si>
  <si>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</si>
  <si>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</si>
  <si>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</si>
  <si>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</si>
  <si>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</si>
  <si>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</si>
  <si>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</si>
  <si>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</si>
  <si>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</si>
  <si>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</si>
  <si>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</si>
  <si>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</si>
  <si>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</si>
  <si>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</si>
  <si>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</si>
  <si>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</si>
  <si>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</si>
  <si>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</si>
  <si>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</si>
  <si>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</si>
  <si>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</si>
  <si>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</si>
  <si>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</si>
  <si>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</si>
  <si>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</si>
  <si>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</si>
  <si>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</si>
  <si>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</si>
  <si>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</si>
  <si>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</si>
  <si>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</si>
  <si>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</si>
  <si>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</si>
  <si>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</si>
  <si>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</si>
  <si>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</si>
  <si>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</si>
  <si>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</si>
  <si>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</si>
  <si>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</si>
  <si>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</si>
  <si>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</si>
  <si>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</si>
  <si>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</si>
  <si>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</si>
  <si>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</si>
  <si>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</si>
  <si>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</si>
  <si>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</si>
  <si>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</si>
  <si>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</si>
  <si>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</si>
  <si>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</si>
  <si>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</si>
  <si>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</si>
  <si>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</si>
  <si>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</si>
  <si>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</si>
  <si>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</si>
  <si>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</si>
  <si>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</si>
  <si>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</si>
  <si>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</si>
  <si>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</si>
  <si>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</si>
  <si>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</si>
  <si>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</si>
  <si>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</si>
  <si>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</si>
  <si>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</si>
  <si>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</si>
  <si>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</si>
  <si>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</si>
  <si>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</si>
  <si>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</si>
  <si>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</si>
  <si>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</si>
  <si>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</si>
  <si>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</si>
  <si>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</si>
  <si>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</si>
  <si>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</si>
  <si>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</si>
  <si>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</si>
  <si>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</si>
  <si>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</si>
  <si>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</si>
  <si>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</si>
  <si>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</si>
  <si>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</si>
  <si>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</si>
  <si>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</si>
  <si>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</si>
  <si>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</si>
  <si>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</si>
  <si>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</si>
  <si>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</si>
  <si>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</si>
  <si>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</si>
  <si>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</si>
  <si>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</si>
  <si>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</si>
  <si>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</si>
  <si>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</si>
  <si>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</si>
  <si>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</si>
  <si>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</si>
  <si>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</si>
  <si>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</si>
  <si>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</si>
  <si>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</si>
  <si>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</si>
  <si>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</si>
  <si>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</si>
  <si>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</si>
  <si>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</si>
  <si>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</si>
  <si>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</si>
  <si>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</si>
  <si>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</si>
  <si>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</si>
  <si>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</si>
  <si>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</si>
  <si>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</si>
  <si>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</si>
  <si>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</si>
  <si>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</si>
  <si>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</si>
  <si>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</si>
  <si>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</si>
  <si>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</si>
  <si>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</si>
  <si>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</si>
  <si>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</si>
  <si>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</si>
  <si>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</si>
  <si>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</si>
  <si>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</si>
  <si>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</si>
  <si>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</si>
  <si>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</si>
  <si>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</si>
  <si>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</si>
  <si>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</si>
  <si>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</si>
  <si>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</si>
  <si>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</si>
  <si>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</si>
  <si>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</si>
  <si>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</si>
  <si>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</si>
  <si>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</si>
  <si>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</si>
  <si>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</si>
  <si>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</si>
  <si>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</si>
  <si>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</si>
  <si>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</si>
  <si>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</si>
  <si>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</si>
  <si>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</si>
  <si>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</si>
  <si>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</si>
  <si>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</si>
  <si>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</si>
  <si>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</si>
  <si>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</si>
  <si>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</si>
  <si>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</si>
  <si>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</si>
  <si>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</si>
  <si>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</si>
  <si>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</si>
  <si>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</si>
  <si>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</si>
  <si>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</si>
  <si>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</si>
  <si>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</si>
  <si>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</si>
  <si>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</si>
  <si>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</si>
  <si>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</si>
  <si>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</si>
  <si>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</si>
  <si>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</si>
  <si>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</si>
  <si>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</si>
  <si>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</si>
  <si>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</si>
  <si>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</si>
  <si>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</si>
  <si>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</si>
  <si>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</si>
  <si>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</si>
  <si>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</si>
  <si>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</si>
  <si>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</si>
  <si>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</si>
  <si>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</si>
  <si>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</si>
  <si>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</si>
  <si>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</si>
  <si>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</si>
  <si>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</si>
  <si>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</si>
  <si>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</si>
  <si>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</si>
  <si>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</si>
  <si>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</si>
  <si>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</si>
  <si>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</si>
  <si>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</si>
  <si>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</si>
  <si>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</si>
  <si>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</si>
  <si>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</si>
  <si>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</si>
  <si>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</si>
  <si>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</si>
  <si>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</si>
  <si>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</si>
  <si>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</si>
  <si>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</si>
  <si>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</si>
  <si>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</si>
  <si>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</si>
  <si>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</si>
  <si>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</si>
  <si>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</si>
  <si>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</si>
  <si>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</si>
  <si>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</si>
  <si>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</si>
  <si>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</si>
  <si>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</si>
  <si>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</si>
  <si>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</si>
  <si>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</si>
  <si>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</si>
  <si>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</si>
  <si>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</si>
  <si>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</si>
  <si>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</si>
  <si>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</si>
  <si>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</si>
  <si>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</si>
  <si>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</si>
  <si>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</si>
  <si>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</si>
  <si>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</si>
  <si>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</si>
  <si>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</si>
  <si>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</si>
  <si>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</si>
  <si>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</si>
  <si>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</si>
  <si>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</si>
  <si>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</si>
  <si>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</si>
  <si>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</si>
  <si>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</si>
  <si>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</si>
  <si>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</si>
  <si>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</si>
  <si>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</si>
  <si>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</si>
  <si>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</si>
  <si>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</si>
  <si>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</si>
  <si>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</si>
  <si>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</si>
  <si>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</si>
  <si>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</si>
  <si>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</si>
  <si>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</si>
  <si>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</si>
  <si>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</si>
  <si>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</si>
  <si>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</si>
  <si>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</si>
  <si>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</si>
  <si>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</si>
  <si>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</si>
  <si>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</si>
  <si>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</si>
  <si>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</si>
  <si>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</si>
  <si>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</si>
  <si>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</si>
  <si>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</si>
  <si>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</si>
  <si>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</si>
  <si>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</si>
  <si>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</si>
  <si>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</si>
  <si>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</si>
  <si>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</si>
  <si>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</si>
  <si>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</si>
  <si>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</si>
  <si>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</si>
  <si>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</si>
  <si>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</si>
  <si>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</si>
  <si>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</si>
  <si>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</si>
  <si>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</si>
  <si>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</si>
  <si>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</si>
  <si>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</si>
  <si>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</si>
  <si>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</si>
  <si>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</si>
  <si>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</si>
  <si>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</si>
  <si>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</si>
  <si>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</si>
  <si>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</si>
  <si>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</si>
  <si>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</si>
  <si>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</si>
  <si>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</si>
  <si>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</si>
  <si>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</si>
  <si>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</si>
  <si>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</si>
  <si>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</si>
  <si>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</si>
  <si>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</si>
  <si>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</si>
  <si>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</si>
  <si>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</si>
  <si>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</si>
  <si>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</si>
  <si>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</si>
  <si>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</si>
  <si>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</si>
  <si>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</si>
  <si>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</si>
  <si>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</si>
  <si>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</si>
  <si>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</si>
  <si>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</si>
  <si>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</si>
  <si>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</si>
  <si>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</si>
  <si>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</si>
  <si>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</si>
  <si>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</si>
  <si>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</si>
  <si>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</si>
  <si>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</si>
  <si>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</si>
  <si>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</si>
  <si>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</si>
  <si>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</si>
  <si>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</si>
  <si>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</si>
  <si>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</si>
  <si>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</si>
  <si>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</si>
  <si>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</si>
  <si>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</si>
  <si>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</si>
  <si>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</si>
  <si>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</si>
  <si>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</si>
  <si>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</si>
  <si>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</si>
  <si>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</si>
  <si>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</si>
  <si>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</si>
  <si>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</si>
  <si>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</si>
  <si>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</si>
  <si>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</si>
  <si>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</si>
  <si>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</si>
  <si>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</si>
  <si>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</si>
  <si>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</si>
  <si>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</si>
  <si>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</si>
  <si>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</si>
  <si>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</si>
  <si>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</si>
  <si>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</si>
  <si>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</si>
  <si>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</si>
  <si>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</si>
  <si>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</si>
  <si>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</si>
  <si>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</si>
  <si>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</si>
  <si>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</si>
  <si>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</si>
  <si>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</si>
  <si>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</si>
  <si>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</si>
  <si>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</si>
  <si>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</si>
  <si>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</si>
  <si>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</si>
  <si>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</si>
  <si>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</si>
  <si>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</si>
  <si>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</si>
  <si>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</si>
  <si>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</si>
  <si>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</si>
  <si>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</si>
  <si>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</si>
  <si>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</si>
  <si>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</si>
  <si>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</si>
  <si>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</si>
  <si>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</si>
  <si>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</si>
  <si>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</si>
  <si>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</si>
  <si>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</si>
  <si>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</si>
  <si>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</si>
  <si>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</si>
  <si>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</si>
  <si>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</si>
  <si>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</si>
  <si>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</si>
  <si>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</si>
  <si>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</si>
  <si>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</si>
  <si>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</si>
  <si>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</si>
  <si>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</si>
  <si>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</si>
  <si>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</si>
  <si>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</si>
  <si>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</si>
  <si>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</si>
  <si>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</si>
  <si>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</si>
  <si>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</si>
  <si>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</si>
  <si>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</si>
  <si>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</si>
  <si>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</si>
  <si>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</si>
  <si>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</si>
  <si>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</si>
  <si>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</si>
  <si>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</si>
  <si>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</si>
  <si>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</si>
  <si>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</si>
  <si>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</si>
  <si>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</si>
  <si>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</si>
  <si>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</si>
  <si>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</si>
  <si>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</si>
  <si>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</si>
  <si>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</si>
  <si>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</si>
  <si>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</si>
  <si>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</si>
  <si>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</si>
  <si>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</si>
  <si>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</si>
  <si>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</si>
  <si>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</si>
  <si>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</si>
  <si>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</si>
  <si>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</si>
  <si>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</si>
  <si>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</si>
  <si>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</si>
  <si>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</si>
  <si>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</si>
  <si>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</si>
  <si>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</si>
  <si>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</si>
  <si>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</si>
  <si>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</si>
  <si>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</si>
  <si>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</si>
  <si>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</si>
  <si>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</si>
  <si>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</si>
  <si>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</si>
  <si>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</si>
  <si>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</si>
  <si>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</si>
  <si>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</si>
  <si>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</si>
  <si>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</si>
  <si>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</si>
  <si>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</si>
  <si>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</si>
  <si>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</si>
  <si>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</si>
  <si>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</si>
  <si>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</si>
  <si>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</si>
  <si>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</si>
  <si>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</si>
  <si>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</si>
  <si>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</si>
  <si>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</si>
  <si>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</si>
  <si>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</si>
  <si>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</si>
  <si>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</si>
  <si>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</si>
  <si>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</si>
  <si>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</si>
  <si>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</si>
  <si>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</si>
  <si>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</si>
  <si>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</si>
  <si>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</si>
  <si>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</si>
  <si>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</si>
  <si>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</si>
  <si>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</si>
  <si>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</si>
  <si>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</si>
  <si>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</si>
  <si>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</si>
  <si>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</si>
  <si>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</si>
  <si>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</si>
  <si>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</si>
  <si>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</si>
  <si>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</si>
  <si>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</si>
  <si>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</si>
  <si>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</si>
  <si>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</si>
  <si>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</si>
  <si>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</si>
  <si>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</si>
  <si>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</si>
  <si>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</si>
  <si>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</si>
  <si>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</si>
  <si>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</si>
  <si>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</si>
  <si>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</si>
  <si>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</si>
  <si>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</si>
  <si>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</si>
  <si>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</si>
  <si>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</si>
  <si>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</si>
  <si>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</si>
  <si>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</si>
  <si>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</si>
  <si>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</si>
  <si>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</si>
  <si>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</si>
  <si>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</si>
  <si>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</si>
  <si>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</si>
  <si>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</si>
  <si>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</si>
  <si>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</si>
  <si>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</si>
  <si>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</si>
  <si>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</si>
  <si>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</si>
  <si>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</si>
  <si>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</si>
  <si>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</si>
  <si>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</si>
  <si>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</si>
  <si>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</si>
  <si>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</si>
  <si>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</si>
  <si>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</si>
  <si>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</si>
  <si>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</si>
  <si>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</si>
  <si>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</si>
  <si>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</si>
  <si>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</si>
  <si>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</si>
  <si>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</si>
  <si>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</si>
  <si>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</si>
  <si>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</si>
  <si>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</si>
  <si>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</si>
  <si>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</si>
  <si>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</si>
  <si>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</si>
  <si>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</si>
  <si>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</si>
  <si>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</si>
  <si>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</si>
  <si>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</si>
  <si>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</si>
  <si>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</si>
  <si>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</si>
  <si>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</si>
  <si>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</si>
  <si>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</si>
  <si>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</si>
  <si>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</si>
  <si>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</si>
  <si>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</si>
  <si>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</si>
  <si>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</si>
  <si>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</si>
  <si>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</si>
  <si>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</si>
  <si>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</si>
  <si>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</si>
  <si>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</si>
  <si>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</si>
  <si>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</si>
  <si>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</si>
  <si>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</si>
  <si>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</si>
  <si>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</si>
  <si>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</si>
  <si>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</si>
  <si>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</si>
  <si>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</si>
  <si>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</si>
  <si>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</si>
  <si>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</si>
  <si>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</si>
  <si>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</si>
  <si>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</si>
  <si>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</si>
  <si>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</si>
  <si>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</si>
  <si>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</si>
  <si>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</si>
  <si>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</si>
  <si>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</si>
  <si>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</si>
  <si>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</si>
  <si>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</si>
  <si>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</si>
  <si>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</si>
  <si>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</si>
  <si>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</si>
  <si>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</si>
  <si>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</si>
  <si>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</si>
  <si>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</si>
  <si>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</si>
  <si>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</si>
  <si>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</si>
  <si>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</si>
  <si>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</si>
  <si>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</si>
  <si>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</si>
  <si>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</si>
  <si>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</si>
  <si>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</si>
  <si>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</si>
  <si>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</si>
  <si>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</si>
  <si>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</si>
  <si>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</si>
  <si>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</si>
  <si>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</si>
  <si>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</si>
  <si>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</si>
  <si>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</si>
  <si>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</si>
  <si>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</si>
  <si>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</si>
  <si>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</si>
  <si>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</si>
  <si>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</si>
  <si>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</si>
  <si>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</si>
  <si>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</si>
  <si>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</si>
  <si>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</si>
  <si>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</si>
  <si>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</si>
  <si>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</si>
  <si>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</si>
  <si>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</si>
  <si>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</si>
  <si>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</si>
  <si>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</si>
  <si>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</si>
  <si>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</si>
  <si>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</si>
  <si>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</si>
  <si>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</si>
  <si>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</si>
  <si>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</si>
  <si>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</si>
  <si>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</si>
  <si>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</si>
  <si>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</si>
  <si>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</si>
  <si>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</si>
  <si>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</si>
  <si>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</si>
  <si>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</si>
  <si>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</si>
  <si>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</si>
  <si>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</si>
  <si>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</si>
  <si>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</si>
  <si>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</si>
  <si>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</si>
  <si>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</si>
  <si>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</si>
  <si>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</si>
  <si>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</si>
  <si>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</si>
  <si>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</si>
  <si>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</si>
  <si>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</si>
  <si>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</si>
  <si>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</si>
  <si>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</si>
  <si>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</si>
  <si>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</si>
  <si>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</si>
  <si>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</si>
  <si>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</si>
  <si>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</si>
  <si>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</si>
  <si>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</si>
  <si>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</si>
  <si>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</si>
  <si>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</si>
  <si>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</si>
  <si>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</si>
  <si>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</si>
  <si>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</si>
  <si>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</si>
  <si>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</si>
  <si>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</si>
  <si>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</si>
  <si>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</si>
  <si>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</si>
  <si>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</si>
  <si>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</si>
  <si>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</si>
  <si>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</si>
  <si>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</si>
  <si>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</si>
  <si>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</si>
  <si>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</si>
  <si>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</si>
  <si>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</si>
  <si>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</si>
  <si>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</si>
  <si>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</si>
  <si>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</si>
  <si>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</si>
  <si>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</si>
  <si>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</si>
  <si>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</si>
  <si>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</si>
  <si>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</si>
  <si>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</si>
  <si>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</si>
  <si>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</si>
  <si>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</si>
  <si>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</si>
  <si>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</si>
  <si>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</si>
  <si>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</si>
  <si>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</si>
  <si>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</si>
  <si>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</si>
  <si>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</si>
  <si>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</si>
  <si>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</si>
  <si>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</si>
  <si>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</si>
  <si>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</si>
  <si>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</si>
  <si>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</si>
  <si>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</si>
  <si>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</si>
  <si>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</si>
  <si>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</si>
  <si>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</si>
  <si>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</si>
  <si>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</si>
  <si>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</si>
  <si>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</si>
  <si>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</si>
  <si>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</si>
  <si>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</si>
  <si>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</si>
  <si>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</si>
  <si>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</si>
  <si>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</si>
  <si>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</si>
  <si>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</si>
  <si>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</si>
  <si>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</si>
  <si>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</si>
  <si>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</si>
  <si>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</si>
  <si>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</si>
  <si>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</si>
  <si>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</si>
  <si>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</si>
  <si>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</si>
  <si>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</si>
  <si>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</si>
  <si>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</si>
  <si>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</si>
  <si>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</si>
  <si>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</si>
  <si>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</si>
  <si>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</si>
  <si>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</si>
  <si>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</si>
  <si>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</si>
  <si>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</si>
  <si>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</si>
  <si>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</si>
  <si>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</si>
  <si>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</si>
  <si>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</si>
  <si>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</si>
  <si>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</si>
  <si>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</si>
  <si>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</si>
  <si>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</si>
  <si>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</si>
  <si>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</si>
  <si>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</si>
  <si>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</si>
  <si>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</si>
  <si>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</si>
  <si>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</si>
  <si>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</si>
  <si>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</si>
  <si>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</si>
  <si>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</si>
  <si>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</si>
  <si>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</si>
  <si>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</si>
  <si>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</si>
  <si>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</si>
  <si>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</si>
  <si>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</si>
  <si>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</si>
  <si>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</si>
  <si>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</si>
  <si>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</si>
  <si>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</si>
  <si>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</si>
  <si>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</si>
  <si>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</si>
  <si>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</si>
  <si>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</si>
  <si>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</si>
  <si>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</si>
  <si>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</si>
  <si>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</si>
  <si>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</si>
  <si>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</si>
  <si>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</si>
  <si>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</si>
  <si>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</si>
  <si>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</si>
  <si>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</si>
  <si>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</si>
  <si>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</si>
  <si>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</si>
  <si>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</si>
  <si>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</si>
  <si>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</si>
  <si>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</si>
  <si>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</si>
  <si>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</si>
  <si>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</si>
  <si>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</si>
  <si>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</si>
  <si>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</si>
  <si>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</si>
  <si>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</si>
  <si>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</si>
  <si>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</si>
  <si>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</si>
  <si>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</si>
  <si>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</si>
  <si>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</si>
  <si>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</si>
  <si>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</si>
  <si>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</si>
  <si>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</si>
  <si>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</si>
  <si>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</si>
  <si>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</si>
  <si>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</si>
  <si>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</si>
  <si>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</si>
  <si>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</si>
  <si>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</si>
  <si>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</si>
  <si>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</si>
  <si>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</si>
  <si>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</si>
  <si>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</si>
  <si>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</si>
  <si>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</si>
  <si>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</si>
  <si>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</si>
  <si>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</si>
  <si>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</si>
  <si>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</si>
  <si>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</si>
  <si>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</si>
  <si>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</si>
  <si>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</si>
  <si>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</si>
  <si>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</si>
  <si>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</si>
  <si>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</si>
  <si>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</si>
  <si>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</si>
  <si>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</si>
  <si>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</si>
  <si>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</si>
  <si>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</si>
  <si>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</si>
  <si>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</si>
  <si>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</si>
  <si>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</si>
  <si>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</si>
  <si>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</si>
  <si>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</si>
  <si>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</si>
  <si>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</si>
  <si>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</si>
  <si>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</si>
  <si>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</si>
  <si>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</si>
  <si>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</si>
  <si>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</si>
  <si>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</si>
  <si>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</si>
  <si>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</si>
  <si>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</si>
  <si>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</si>
  <si>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</si>
  <si>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</si>
  <si>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</si>
  <si>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</si>
  <si>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</si>
  <si>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</si>
  <si>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</si>
  <si>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</si>
  <si>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</si>
  <si>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</si>
  <si>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</si>
  <si>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</si>
  <si>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</si>
  <si>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</si>
  <si>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</si>
  <si>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</si>
  <si>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</si>
  <si>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</si>
  <si>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</si>
  <si>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</si>
  <si>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</si>
  <si>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</si>
  <si>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</si>
  <si>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</si>
  <si>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</si>
  <si>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</si>
  <si>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</si>
  <si>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</si>
  <si>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</si>
  <si>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</si>
  <si>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</si>
  <si>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</si>
  <si>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</si>
  <si>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</si>
  <si>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</si>
  <si>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</si>
  <si>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</si>
  <si>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</si>
  <si>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</si>
  <si>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</si>
  <si>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</si>
  <si>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</si>
  <si>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</si>
  <si>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</si>
  <si>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</si>
  <si>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</si>
  <si>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</si>
  <si>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</si>
  <si>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</si>
  <si>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</si>
  <si>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</si>
  <si>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</si>
  <si>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</si>
  <si>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</si>
  <si>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</si>
  <si>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</si>
  <si>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</si>
  <si>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</si>
  <si>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</si>
  <si>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</si>
  <si>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</si>
  <si>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</si>
  <si>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</si>
  <si>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</si>
  <si>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</si>
  <si>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</si>
  <si>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</si>
  <si>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</si>
  <si>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</si>
  <si>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</si>
  <si>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</si>
  <si>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</si>
  <si>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</si>
  <si>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</si>
  <si>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</si>
  <si>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</si>
  <si>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</si>
  <si>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</si>
  <si>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</si>
  <si>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</si>
  <si>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</si>
  <si>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</si>
  <si>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</si>
  <si>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</si>
  <si>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</si>
  <si>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</si>
  <si>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</si>
  <si>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</si>
  <si>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</si>
  <si>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</si>
  <si>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</si>
  <si>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</si>
  <si>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</si>
  <si>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</si>
  <si>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</si>
  <si>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</si>
  <si>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</si>
  <si>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</si>
  <si>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</si>
  <si>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</si>
  <si>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</si>
  <si>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</si>
  <si>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</si>
  <si>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</si>
  <si>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</si>
  <si>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</si>
  <si>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</si>
  <si>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</si>
  <si>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</si>
  <si>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</si>
  <si>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</si>
  <si>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</si>
  <si>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</si>
  <si>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</si>
  <si>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</si>
  <si>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</si>
  <si>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</si>
  <si>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</si>
  <si>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</si>
  <si>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</si>
  <si>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</si>
  <si>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</si>
  <si>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</si>
  <si>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</si>
  <si>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</si>
  <si>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</si>
  <si>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</si>
  <si>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</si>
  <si>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</si>
  <si>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</si>
  <si>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</si>
  <si>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</si>
  <si>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</si>
  <si>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</si>
  <si>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</si>
  <si>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</si>
  <si>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</si>
  <si>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</si>
  <si>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</si>
  <si>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</si>
  <si>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</si>
  <si>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</si>
  <si>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</si>
  <si>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</si>
  <si>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</si>
  <si>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</si>
  <si>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</si>
  <si>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</si>
  <si>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</si>
  <si>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</si>
  <si>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</si>
  <si>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</si>
  <si>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</si>
  <si>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</si>
  <si>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</si>
  <si>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</si>
  <si>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</si>
  <si>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</si>
  <si>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</si>
  <si>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</si>
  <si>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</si>
  <si>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</si>
  <si>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</si>
  <si>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</si>
  <si>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</si>
  <si>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</si>
  <si>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</si>
  <si>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</si>
  <si>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</si>
  <si>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</si>
  <si>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</si>
  <si>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</si>
  <si>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</si>
  <si>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</si>
  <si>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</si>
  <si>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</si>
  <si>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</si>
  <si>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</si>
  <si>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</si>
  <si>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</si>
  <si>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</si>
  <si>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</si>
  <si>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</si>
  <si>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</si>
  <si>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</si>
  <si>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</si>
  <si>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</si>
  <si>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</si>
  <si>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</si>
  <si>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</si>
  <si>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</si>
  <si>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</si>
  <si>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</si>
  <si>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</si>
  <si>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</si>
  <si>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</si>
  <si>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</si>
  <si>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</si>
  <si>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</si>
  <si>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</si>
  <si>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</si>
  <si>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</si>
  <si>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</si>
  <si>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</si>
  <si>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</si>
  <si>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</si>
  <si>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</si>
  <si>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</si>
  <si>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</si>
  <si>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</si>
  <si>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</si>
  <si>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</si>
  <si>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</si>
  <si>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</si>
  <si>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</si>
  <si>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</si>
  <si>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</si>
  <si>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</si>
  <si>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</si>
  <si>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</si>
  <si>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</si>
  <si>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</si>
  <si>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</si>
  <si>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</si>
  <si>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</si>
  <si>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</si>
  <si>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</si>
  <si>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</si>
  <si>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</si>
  <si>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</si>
  <si>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</si>
  <si>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</si>
  <si>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</si>
  <si>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</si>
  <si>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</si>
  <si>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</si>
  <si>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</si>
  <si>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</si>
  <si>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</si>
  <si>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</si>
  <si>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</si>
  <si>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</si>
  <si>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</si>
  <si>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</si>
  <si>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</si>
  <si>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</si>
  <si>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</si>
  <si>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</si>
  <si>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</si>
  <si>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</si>
  <si>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</si>
  <si>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</si>
  <si>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</si>
  <si>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</si>
  <si>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</si>
  <si>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</si>
  <si>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</si>
  <si>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</si>
  <si>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</si>
  <si>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</si>
  <si>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</si>
  <si>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</si>
  <si>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</si>
  <si>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</si>
  <si>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</si>
  <si>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</si>
  <si>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</si>
  <si>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</si>
  <si>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</si>
  <si>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</si>
  <si>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</si>
  <si>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</si>
  <si>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</si>
  <si>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</si>
  <si>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</si>
  <si>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</si>
  <si>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</si>
  <si>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</si>
  <si>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</si>
  <si>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</si>
  <si>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</si>
  <si>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</si>
  <si>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</si>
  <si>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</si>
  <si>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</si>
  <si>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</si>
  <si>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</si>
  <si>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</si>
  <si>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</si>
  <si>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</si>
  <si>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</si>
  <si>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</si>
  <si>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</si>
  <si>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</si>
  <si>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</si>
  <si>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</si>
  <si>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</si>
  <si>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</si>
  <si>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</si>
  <si>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</si>
  <si>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</si>
  <si>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</si>
  <si>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</si>
  <si>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</si>
  <si>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</si>
  <si>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</si>
  <si>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</si>
  <si>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</si>
  <si>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</si>
  <si>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</si>
  <si>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</si>
  <si>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</si>
  <si>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</si>
  <si>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</si>
  <si>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</si>
  <si>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</si>
  <si>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</si>
  <si>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</si>
  <si>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</si>
  <si>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</si>
  <si>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</si>
  <si>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</si>
  <si>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</si>
  <si>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</si>
  <si>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</si>
  <si>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</si>
  <si>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</si>
  <si>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</si>
  <si>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</si>
  <si>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</si>
  <si>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</si>
  <si>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</si>
  <si>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</si>
  <si>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</si>
  <si>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</si>
  <si>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</si>
  <si>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</si>
  <si>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</si>
  <si>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</si>
  <si>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</si>
  <si>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</si>
  <si>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</si>
  <si>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</si>
  <si>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</si>
  <si>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</si>
  <si>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</si>
  <si>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</si>
  <si>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</si>
  <si>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</si>
  <si>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</si>
  <si>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</si>
  <si>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</si>
  <si>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</si>
  <si>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</si>
  <si>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</si>
  <si>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</si>
  <si>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</si>
  <si>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</si>
  <si>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</si>
  <si>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</si>
  <si>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</si>
  <si>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</si>
  <si>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</si>
  <si>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</si>
  <si>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</si>
  <si>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</si>
  <si>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</si>
  <si>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</si>
  <si>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</si>
  <si>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</si>
  <si>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</si>
  <si>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</si>
  <si>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</si>
  <si>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</si>
  <si>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</si>
  <si>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</si>
  <si>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</si>
  <si>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</si>
  <si>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</si>
  <si>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</si>
  <si>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</si>
  <si>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</si>
  <si>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</si>
  <si>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</si>
  <si>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</si>
  <si>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</si>
  <si>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</si>
  <si>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</si>
  <si>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</si>
  <si>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</si>
  <si>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</si>
  <si>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</si>
  <si>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</si>
  <si>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</si>
  <si>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</si>
  <si>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</si>
  <si>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</si>
  <si>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</si>
  <si>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</si>
  <si>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</si>
  <si>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</si>
  <si>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</si>
  <si>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</si>
  <si>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</si>
  <si>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</si>
  <si>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</si>
  <si>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</si>
  <si>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</si>
  <si>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</si>
  <si>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</si>
  <si>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</si>
  <si>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</si>
  <si>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</si>
  <si>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</si>
  <si>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</si>
  <si>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</si>
  <si>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</si>
  <si>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</si>
  <si>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</si>
  <si>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</si>
  <si>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</si>
  <si>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</si>
  <si>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</si>
  <si>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</si>
  <si>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</si>
  <si>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</si>
  <si>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</si>
  <si>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</si>
  <si>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</si>
  <si>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</si>
  <si>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</si>
  <si>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</si>
  <si>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</si>
  <si>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</si>
  <si>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</si>
  <si>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</si>
  <si>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</si>
  <si>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</si>
  <si>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</si>
  <si>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</si>
  <si>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</si>
  <si>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</si>
  <si>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</si>
  <si>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</si>
  <si>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</si>
  <si>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</si>
  <si>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</si>
  <si>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</si>
  <si>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</si>
  <si>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</si>
  <si>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</si>
  <si>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</si>
  <si>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</si>
  <si>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</si>
  <si>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</si>
  <si>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</si>
  <si>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</si>
  <si>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</si>
  <si>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</si>
  <si>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</si>
  <si>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</si>
  <si>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</si>
  <si>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</si>
  <si>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</si>
  <si>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</si>
  <si>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</si>
  <si>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</si>
  <si>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</si>
  <si>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</si>
  <si>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</si>
  <si>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</si>
  <si>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</si>
  <si>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</si>
  <si>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</si>
  <si>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</si>
  <si>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</si>
  <si>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</si>
  <si>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</si>
  <si>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</si>
  <si>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</si>
  <si>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</si>
  <si>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</si>
  <si>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</si>
  <si>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</si>
  <si>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</si>
  <si>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</si>
  <si>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</si>
  <si>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</si>
  <si>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</si>
  <si>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</si>
  <si>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</si>
  <si>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</si>
  <si>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</si>
  <si>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</si>
  <si>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</si>
  <si>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</si>
  <si>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</si>
  <si>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</si>
  <si>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</si>
  <si>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</si>
  <si>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</si>
  <si>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</si>
  <si>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</si>
  <si>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</si>
  <si>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</si>
  <si>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</si>
  <si>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</si>
  <si>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</si>
  <si>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</si>
  <si>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</si>
  <si>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</si>
  <si>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</si>
  <si>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</si>
  <si>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</si>
  <si>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</si>
  <si>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</si>
  <si>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</si>
  <si>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</si>
  <si>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</si>
  <si>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</si>
  <si>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</si>
  <si>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</si>
  <si>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</si>
  <si>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</si>
  <si>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</si>
  <si>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</si>
  <si>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</si>
  <si>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</si>
  <si>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</si>
  <si>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</si>
  <si>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</si>
  <si>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</si>
  <si>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</si>
  <si>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</si>
  <si>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</si>
  <si>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</si>
  <si>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</si>
  <si>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</si>
  <si>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</si>
  <si>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</si>
  <si>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</si>
  <si>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</si>
  <si>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</si>
  <si>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</si>
  <si>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</si>
  <si>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</si>
  <si>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</si>
  <si>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</si>
  <si>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</si>
  <si>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</si>
  <si>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</si>
  <si>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</si>
  <si>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</si>
  <si>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</si>
  <si>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</si>
  <si>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</si>
  <si>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</si>
  <si>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</si>
  <si>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</si>
  <si>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</si>
  <si>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</si>
  <si>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</si>
  <si>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</si>
  <si>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</si>
  <si>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</si>
  <si>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</si>
  <si>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</si>
  <si>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</si>
  <si>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</si>
  <si>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</si>
  <si>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</si>
  <si>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</si>
  <si>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</si>
  <si>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</si>
  <si>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</si>
  <si>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</si>
  <si>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</si>
  <si>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</si>
  <si>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</si>
  <si>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</si>
  <si>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</si>
  <si>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</si>
  <si>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</si>
  <si>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</si>
  <si>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</si>
  <si>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</si>
  <si>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</si>
  <si>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</si>
  <si>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</si>
  <si>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</si>
  <si>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</si>
  <si>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</si>
  <si>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</si>
  <si>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</si>
  <si>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</si>
  <si>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</si>
  <si>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</si>
  <si>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</si>
  <si>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</si>
  <si>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</si>
  <si>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</si>
  <si>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</si>
  <si>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</si>
  <si>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</si>
  <si>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</si>
  <si>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</si>
  <si>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</si>
  <si>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</si>
  <si>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</si>
  <si>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</si>
  <si>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</si>
  <si>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</si>
  <si>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</si>
  <si>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</si>
  <si>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</si>
  <si>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</si>
  <si>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</si>
  <si>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</si>
  <si>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</si>
  <si>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</si>
  <si>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</si>
  <si>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</si>
  <si>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</si>
  <si>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</si>
  <si>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</si>
  <si>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</si>
  <si>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</si>
  <si>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</si>
  <si>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</si>
  <si>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</si>
  <si>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</si>
  <si>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</si>
  <si>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</si>
  <si>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</si>
  <si>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</si>
  <si>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</si>
  <si>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</si>
  <si>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</si>
  <si>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</si>
  <si>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</si>
  <si>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</si>
  <si>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</si>
  <si>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</si>
  <si>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</si>
  <si>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</si>
  <si>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</si>
  <si>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</si>
  <si>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</si>
  <si>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</si>
  <si>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</si>
  <si>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</si>
  <si>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</si>
  <si>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</si>
  <si>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</si>
  <si>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</si>
  <si>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</si>
  <si>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</si>
  <si>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</si>
  <si>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</si>
  <si>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</si>
  <si>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</si>
  <si>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</si>
  <si>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</si>
  <si>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</si>
  <si>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</si>
  <si>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</si>
  <si>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</si>
  <si>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</si>
  <si>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</si>
  <si>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</si>
  <si>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</si>
  <si>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</si>
  <si>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</si>
  <si>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</si>
  <si>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</si>
  <si>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</si>
  <si>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</si>
  <si>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</si>
  <si>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</si>
  <si>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</si>
  <si>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</si>
  <si>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</si>
  <si>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</si>
  <si>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</si>
  <si>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</si>
  <si>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</si>
  <si>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</si>
  <si>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</si>
  <si>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</si>
  <si>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</si>
  <si>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</si>
  <si>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</si>
  <si>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</si>
  <si>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</si>
  <si>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</si>
  <si>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</si>
  <si>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</si>
  <si>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</si>
  <si>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</si>
  <si>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</si>
  <si>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</si>
  <si>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</si>
  <si>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</si>
  <si>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</si>
  <si>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</si>
  <si>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</si>
  <si>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</si>
  <si>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</si>
  <si>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</si>
  <si>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</si>
  <si>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</si>
  <si>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</si>
  <si>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</si>
  <si>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</si>
  <si>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</si>
  <si>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</si>
  <si>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</si>
  <si>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</si>
  <si>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</si>
  <si>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</si>
  <si>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</si>
  <si>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</si>
  <si>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</si>
  <si>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</si>
  <si>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</si>
  <si>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</si>
  <si>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</si>
  <si>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</si>
  <si>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</si>
  <si>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</si>
  <si>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</si>
  <si>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</si>
  <si>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</si>
  <si>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</si>
  <si>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</si>
  <si>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</si>
  <si>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</si>
  <si>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</si>
  <si>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</si>
  <si>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</si>
  <si>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</si>
  <si>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</si>
  <si>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</si>
  <si>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</si>
  <si>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</si>
  <si>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</si>
  <si>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</si>
  <si>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</si>
  <si>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</si>
  <si>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</si>
  <si>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</si>
  <si>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</si>
  <si>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</si>
  <si>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</si>
  <si>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</si>
  <si>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</si>
  <si>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</si>
  <si>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</si>
  <si>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</si>
  <si>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</si>
  <si>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</si>
  <si>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</si>
  <si>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</si>
  <si>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</si>
  <si>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</si>
  <si>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</si>
  <si>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</si>
  <si>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</si>
  <si>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</si>
  <si>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</si>
  <si>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</si>
  <si>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</si>
  <si>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</si>
  <si>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</si>
  <si>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</si>
  <si>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</si>
  <si>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</si>
  <si>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</si>
  <si>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</si>
  <si>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</si>
  <si>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</si>
  <si>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</si>
  <si>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</si>
  <si>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</si>
  <si>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</si>
  <si>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</si>
  <si>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</si>
  <si>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</si>
  <si>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</si>
  <si>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</si>
  <si>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</si>
  <si>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</si>
  <si>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</si>
  <si>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</si>
  <si>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</si>
  <si>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</si>
  <si>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</si>
  <si>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</si>
  <si>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</si>
  <si>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</si>
  <si>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</si>
  <si>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</si>
  <si>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</si>
  <si>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</si>
  <si>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</si>
  <si>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</si>
  <si>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</si>
  <si>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</si>
  <si>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</si>
  <si>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</si>
  <si>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</si>
  <si>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</si>
  <si>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</si>
  <si>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</si>
  <si>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</si>
  <si>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</si>
  <si>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</si>
  <si>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</si>
  <si>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</si>
  <si>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</si>
  <si>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</si>
  <si>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</si>
  <si>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</si>
  <si>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</si>
  <si>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</si>
  <si>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</si>
  <si>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</si>
  <si>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</si>
  <si>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</si>
  <si>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</si>
  <si>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</si>
  <si>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</si>
  <si>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</si>
  <si>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</si>
  <si>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</si>
  <si>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</si>
  <si>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</si>
  <si>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</si>
  <si>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</si>
  <si>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</si>
  <si>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</si>
  <si>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</si>
  <si>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</si>
  <si>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</si>
  <si>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</si>
  <si>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</si>
  <si>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</si>
  <si>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</si>
  <si>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</si>
  <si>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</si>
  <si>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</si>
  <si>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</si>
  <si>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</si>
  <si>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</si>
  <si>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</si>
  <si>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</si>
  <si>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</si>
  <si>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</si>
  <si>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</si>
  <si>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</si>
  <si>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</si>
  <si>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</si>
  <si>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</si>
  <si>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</si>
  <si>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</si>
  <si>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</si>
  <si>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</si>
  <si>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</si>
  <si>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</si>
  <si>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</si>
  <si>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</si>
  <si>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</si>
  <si>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</si>
  <si>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</si>
  <si>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</si>
  <si>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</si>
  <si>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</si>
  <si>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</si>
  <si>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</si>
  <si>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</si>
  <si>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</si>
  <si>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</si>
  <si>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</si>
  <si>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</si>
  <si>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</si>
  <si>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</si>
  <si>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</si>
  <si>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</si>
  <si>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</si>
  <si>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</si>
  <si>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</si>
  <si>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</si>
  <si>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</si>
  <si>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</si>
  <si>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</si>
  <si>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</si>
  <si>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</si>
  <si>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</si>
  <si>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</si>
  <si>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</si>
  <si>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</si>
  <si>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</si>
  <si>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</si>
  <si>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</si>
  <si>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</si>
  <si>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</si>
  <si>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</si>
  <si>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</si>
  <si>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</si>
  <si>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</si>
  <si>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</si>
  <si>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</si>
  <si>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</si>
  <si>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</si>
  <si>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</si>
  <si>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</si>
  <si>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</si>
  <si>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</si>
  <si>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</si>
  <si>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</si>
  <si>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</si>
  <si>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</si>
  <si>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</si>
  <si>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</si>
  <si>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</si>
  <si>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</si>
  <si>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</si>
  <si>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</si>
  <si>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</si>
  <si>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</si>
  <si>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</si>
  <si>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</si>
  <si>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</si>
  <si>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</si>
  <si>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</si>
  <si>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</si>
  <si>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</si>
  <si>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</si>
  <si>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</si>
  <si>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</si>
  <si>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</si>
  <si>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</si>
  <si>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</si>
  <si>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</si>
  <si>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</si>
  <si>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</si>
  <si>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</si>
  <si>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</si>
  <si>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</si>
  <si>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</si>
  <si>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</si>
  <si>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</si>
  <si>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</si>
  <si>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</si>
  <si>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</si>
  <si>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</si>
  <si>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</si>
  <si>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</si>
  <si>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</si>
  <si>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</si>
  <si>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</si>
  <si>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</si>
  <si>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</si>
  <si>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</si>
  <si>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</si>
  <si>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</si>
  <si>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</si>
  <si>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</si>
  <si>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</si>
  <si>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</si>
  <si>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</si>
  <si>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</si>
  <si>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</si>
  <si>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</si>
  <si>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</si>
  <si>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</si>
  <si>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</si>
  <si>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</si>
  <si>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</si>
  <si>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</si>
  <si>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</si>
  <si>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</si>
  <si>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</si>
  <si>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</si>
  <si>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</si>
  <si>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</si>
  <si>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</si>
  <si>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</si>
  <si>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</si>
  <si>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</si>
  <si>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</si>
  <si>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</si>
  <si>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</si>
  <si>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</si>
  <si>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</si>
  <si>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</si>
  <si>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</si>
  <si>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</si>
  <si>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</si>
  <si>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</si>
  <si>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</si>
  <si>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</si>
  <si>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</si>
  <si>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</si>
  <si>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</si>
  <si>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</si>
  <si>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</si>
  <si>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</si>
  <si>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</si>
  <si>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</si>
  <si>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</si>
  <si>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</si>
  <si>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</si>
  <si>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</si>
  <si>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</si>
  <si>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</si>
  <si>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</si>
  <si>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</si>
  <si>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</si>
  <si>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</si>
  <si>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</si>
  <si>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</si>
  <si>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</si>
  <si>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</si>
  <si>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</si>
  <si>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</si>
  <si>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</si>
  <si>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</si>
  <si>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</si>
  <si>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</si>
  <si>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</si>
  <si>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</si>
  <si>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</si>
  <si>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</si>
  <si>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</si>
  <si>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</si>
  <si>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</si>
  <si>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</si>
  <si>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</si>
  <si>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</si>
  <si>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</si>
  <si>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</si>
  <si>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</si>
  <si>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</si>
  <si>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</si>
  <si>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</si>
  <si>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</si>
  <si>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</si>
  <si>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</si>
  <si>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</si>
  <si>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</si>
  <si>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</si>
  <si>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</si>
  <si>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</si>
  <si>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</si>
  <si>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</si>
  <si>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</si>
  <si>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</si>
  <si>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</si>
  <si>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</si>
  <si>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</si>
  <si>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</si>
  <si>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</si>
  <si>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</si>
  <si>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</si>
  <si>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</si>
  <si>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</si>
  <si>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</si>
  <si>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</si>
  <si>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</si>
  <si>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</si>
  <si>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</si>
  <si>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</si>
  <si>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</si>
  <si>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</si>
  <si>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</si>
  <si>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</si>
  <si>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</si>
  <si>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</si>
  <si>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</si>
  <si>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</si>
  <si>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</si>
  <si>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</si>
  <si>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</si>
  <si>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</si>
  <si>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</si>
  <si>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</si>
  <si>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</si>
  <si>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</si>
  <si>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</si>
  <si>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</si>
  <si>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</si>
  <si>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</si>
  <si>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</si>
  <si>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</si>
  <si>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</si>
  <si>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</si>
  <si>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</si>
  <si>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</si>
  <si>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</si>
  <si>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</si>
  <si>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</si>
  <si>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</si>
  <si>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</si>
  <si>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</si>
  <si>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</si>
  <si>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</si>
  <si>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</si>
  <si>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</si>
  <si>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</si>
  <si>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</si>
  <si>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</si>
  <si>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</si>
  <si>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</si>
  <si>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</si>
  <si>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</si>
  <si>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</si>
  <si>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</si>
  <si>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</si>
  <si>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</si>
  <si>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</si>
  <si>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</si>
  <si>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</si>
  <si>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</si>
  <si>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</si>
  <si>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</si>
  <si>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</si>
  <si>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</si>
  <si>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</si>
  <si>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</si>
  <si>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</si>
  <si>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</si>
  <si>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</si>
  <si>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</si>
  <si>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</si>
  <si>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</si>
  <si>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</si>
  <si>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</si>
  <si>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</si>
  <si>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</si>
  <si>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</si>
  <si>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</si>
  <si>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</si>
  <si>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</si>
  <si>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</si>
  <si>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</si>
  <si>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</si>
  <si>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</si>
  <si>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</si>
  <si>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</si>
  <si>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</si>
  <si>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</si>
  <si>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</si>
  <si>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</si>
  <si>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</si>
  <si>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</si>
  <si>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</si>
  <si>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</si>
  <si>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</si>
  <si>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</si>
  <si>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</si>
  <si>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</si>
  <si>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</si>
  <si>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</si>
  <si>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</si>
  <si>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</si>
  <si>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</si>
  <si>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</si>
  <si>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</si>
  <si>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</si>
  <si>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</si>
  <si>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</si>
  <si>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</si>
  <si>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</si>
  <si>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</si>
  <si>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</si>
  <si>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</si>
  <si>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</si>
  <si>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</si>
  <si>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</si>
  <si>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</si>
  <si>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</si>
  <si>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</si>
  <si>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</si>
  <si>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</si>
  <si>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</si>
  <si>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</si>
  <si>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</si>
  <si>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</si>
  <si>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</si>
  <si>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</si>
  <si>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</si>
  <si>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</si>
  <si>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</si>
  <si>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</si>
  <si>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</si>
  <si>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</si>
  <si>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</si>
  <si>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</si>
  <si>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</si>
  <si>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</si>
  <si>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</si>
  <si>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</si>
  <si>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</si>
  <si>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</si>
  <si>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</si>
  <si>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</si>
  <si>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</si>
  <si>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</si>
  <si>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</si>
  <si>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</si>
  <si>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</si>
  <si>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</si>
  <si>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</si>
  <si>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</si>
  <si>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</si>
  <si>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</si>
  <si>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</si>
  <si>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</si>
  <si>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</si>
  <si>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</si>
  <si>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</si>
  <si>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</si>
  <si>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</si>
  <si>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</si>
  <si>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</si>
  <si>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</si>
  <si>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</si>
  <si>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</si>
  <si>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</si>
  <si>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</si>
  <si>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</si>
  <si>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</si>
  <si>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</si>
  <si>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</si>
  <si>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</si>
  <si>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</si>
  <si>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</si>
  <si>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</si>
  <si>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</si>
  <si>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</si>
  <si>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</si>
  <si>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</si>
  <si>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</si>
  <si>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</si>
  <si>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</si>
  <si>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</si>
  <si>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</si>
  <si>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</si>
  <si>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</si>
  <si>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</si>
  <si>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</si>
  <si>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</si>
  <si>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</si>
  <si>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</si>
  <si>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</si>
  <si>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</si>
  <si>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</si>
  <si>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</si>
  <si>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</si>
  <si>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</si>
  <si>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</si>
  <si>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</si>
  <si>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</si>
  <si>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</si>
  <si>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</si>
  <si>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</si>
  <si>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</si>
  <si>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</si>
  <si>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</si>
  <si>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</si>
  <si>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</si>
  <si>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</si>
  <si>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</si>
  <si>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</si>
  <si>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</si>
  <si>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</si>
  <si>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</si>
  <si>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</si>
  <si>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</si>
  <si>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</si>
  <si>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</si>
  <si>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</si>
  <si>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</si>
  <si>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</si>
  <si>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</si>
  <si>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</si>
  <si>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</si>
  <si>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</si>
  <si>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</si>
  <si>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</si>
  <si>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</si>
  <si>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</si>
  <si>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</si>
  <si>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</si>
  <si>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</si>
  <si>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</si>
  <si>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</si>
  <si>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</si>
  <si>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</si>
  <si>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</si>
  <si>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</si>
  <si>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</si>
  <si>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</si>
  <si>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</si>
  <si>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</si>
  <si>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</si>
  <si>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</si>
  <si>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</si>
  <si>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</si>
  <si>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</si>
  <si>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</si>
  <si>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</si>
  <si>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</si>
  <si>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</si>
  <si>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</si>
  <si>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</si>
  <si>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</si>
  <si>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</si>
  <si>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</si>
  <si>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</si>
  <si>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</si>
  <si>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</si>
  <si>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</si>
  <si>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</si>
  <si>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</si>
  <si>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</si>
  <si>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</si>
  <si>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</si>
  <si>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</si>
  <si>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</si>
  <si>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</si>
  <si>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</si>
  <si>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</si>
  <si>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</si>
  <si>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</si>
  <si>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</si>
  <si>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</si>
  <si>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</si>
  <si>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</si>
  <si>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</si>
  <si>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</si>
  <si>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</si>
  <si>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</si>
  <si>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</si>
  <si>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</si>
  <si>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</si>
  <si>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</si>
  <si>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</si>
  <si>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</si>
  <si>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</si>
  <si>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</si>
  <si>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</si>
  <si>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</si>
  <si>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</si>
  <si>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</si>
  <si>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</si>
  <si>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</si>
  <si>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</si>
  <si>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</si>
  <si>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</si>
  <si>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</si>
  <si>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</si>
  <si>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</si>
  <si>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</si>
  <si>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</si>
  <si>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</si>
  <si>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</si>
  <si>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</si>
  <si>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</si>
  <si>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</si>
  <si>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</si>
  <si>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</si>
  <si>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</si>
  <si>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</si>
  <si>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</si>
  <si>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</si>
  <si>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</si>
  <si>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</si>
  <si>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</si>
  <si>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</si>
  <si>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</si>
  <si>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</si>
  <si>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</si>
  <si>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</si>
  <si>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</si>
  <si>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</si>
  <si>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</si>
  <si>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</si>
  <si>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</si>
  <si>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</si>
  <si>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</si>
  <si>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</si>
  <si>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</si>
  <si>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</si>
  <si>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</si>
  <si>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</si>
  <si>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</si>
  <si>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</si>
  <si>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</si>
  <si>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</si>
  <si>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</si>
  <si>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</si>
  <si>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</si>
  <si>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</si>
  <si>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</si>
  <si>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</si>
  <si>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</si>
  <si>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</si>
  <si>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</si>
  <si>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</si>
  <si>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</si>
  <si>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</si>
  <si>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</si>
  <si>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</si>
  <si>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</si>
  <si>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</si>
  <si>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</si>
  <si>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</si>
  <si>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</si>
  <si>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</si>
  <si>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</si>
  <si>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</si>
  <si>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</si>
  <si>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</si>
  <si>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</si>
  <si>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</si>
  <si>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</si>
  <si>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</si>
  <si>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</si>
  <si>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</si>
  <si>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</si>
  <si>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</si>
  <si>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</si>
  <si>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</si>
  <si>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</si>
  <si>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</si>
  <si>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</si>
  <si>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</si>
  <si>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</si>
  <si>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</si>
  <si>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</si>
  <si>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</si>
  <si>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</si>
  <si>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</si>
  <si>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</si>
  <si>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</si>
  <si>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</si>
  <si>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</si>
  <si>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</si>
  <si>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</si>
  <si>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</si>
  <si>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</si>
  <si>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</si>
  <si>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</si>
  <si>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</si>
  <si>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</si>
  <si>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</si>
  <si>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</si>
  <si>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</si>
  <si>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</si>
  <si>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</si>
  <si>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</si>
  <si>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</si>
  <si>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</si>
  <si>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</si>
  <si>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</si>
  <si>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</si>
  <si>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</si>
  <si>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</si>
  <si>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</si>
  <si>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</si>
  <si>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</si>
  <si>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</si>
  <si>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</si>
  <si>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</si>
  <si>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</si>
  <si>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</si>
  <si>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</si>
  <si>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</si>
  <si>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</si>
  <si>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</si>
  <si>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</si>
  <si>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</si>
  <si>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</si>
  <si>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</si>
  <si>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</si>
  <si>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</si>
  <si>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</si>
  <si>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</si>
  <si>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</si>
  <si>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</si>
  <si>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</si>
  <si>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</si>
  <si>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</si>
  <si>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</si>
  <si>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</si>
  <si>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</si>
  <si>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</si>
  <si>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</si>
  <si>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</si>
  <si>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</si>
  <si>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</si>
  <si>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</si>
  <si>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</si>
  <si>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</si>
  <si>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</si>
  <si>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</si>
  <si>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</si>
  <si>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</si>
  <si>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</si>
  <si>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</si>
  <si>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</si>
  <si>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</si>
  <si>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</si>
  <si>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</si>
  <si>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</si>
  <si>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</si>
  <si>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</si>
  <si>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</si>
  <si>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</si>
  <si>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</si>
  <si>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</si>
  <si>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</si>
  <si>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</si>
  <si>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</si>
  <si>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</si>
  <si>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</si>
  <si>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</si>
  <si>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</si>
  <si>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</si>
  <si>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</si>
  <si>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</si>
  <si>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</si>
  <si>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</si>
  <si>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</si>
  <si>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</si>
  <si>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</si>
  <si>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</si>
  <si>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</si>
  <si>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</si>
  <si>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</si>
  <si>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</si>
  <si>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</si>
  <si>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</si>
  <si>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</si>
  <si>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</si>
  <si>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</si>
  <si>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</si>
  <si>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</si>
  <si>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</si>
  <si>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</si>
  <si>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</si>
  <si>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</si>
  <si>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</si>
  <si>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</si>
  <si>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</si>
  <si>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</si>
  <si>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</si>
  <si>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</si>
  <si>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</si>
  <si>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</si>
  <si>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</si>
  <si>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</si>
  <si>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</si>
  <si>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</si>
  <si>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</si>
  <si>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</si>
  <si>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</si>
  <si>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</si>
  <si>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</si>
  <si>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</si>
  <si>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</si>
  <si>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</si>
  <si>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</si>
  <si>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</si>
  <si>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</si>
  <si>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</si>
  <si>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</si>
  <si>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</si>
  <si>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</si>
  <si>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</si>
  <si>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</si>
  <si>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</si>
  <si>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</si>
  <si>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</si>
  <si>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</si>
  <si>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</si>
  <si>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</si>
  <si>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</si>
  <si>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</si>
  <si>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</si>
  <si>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</si>
  <si>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</si>
  <si>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</si>
  <si>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</si>
  <si>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</si>
  <si>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</si>
  <si>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</si>
  <si>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</si>
  <si>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</si>
  <si>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</si>
  <si>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</si>
  <si>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</si>
  <si>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</si>
  <si>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</si>
  <si>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</si>
  <si>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</si>
  <si>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</si>
  <si>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</si>
  <si>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</si>
  <si>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</si>
  <si>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</si>
  <si>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</si>
  <si>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</si>
  <si>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</si>
  <si>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</si>
  <si>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</si>
  <si>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</si>
  <si>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</si>
  <si>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</si>
  <si>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</si>
  <si>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</si>
  <si>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</si>
  <si>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</si>
  <si>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</si>
  <si>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</si>
  <si>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</si>
  <si>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</si>
  <si>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</si>
  <si>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</si>
  <si>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</si>
  <si>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</si>
  <si>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</si>
  <si>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</si>
  <si>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</si>
  <si>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</si>
  <si>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</si>
  <si>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</si>
  <si>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</si>
  <si>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</si>
  <si>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</si>
  <si>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</si>
  <si>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</si>
  <si>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</si>
  <si>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</si>
  <si>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</si>
  <si>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</si>
  <si>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</si>
  <si>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</si>
  <si>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</si>
  <si>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</si>
  <si>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</si>
  <si>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</si>
  <si>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</si>
  <si>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</si>
  <si>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</si>
  <si>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</si>
  <si>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</si>
  <si>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</si>
  <si>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</si>
  <si>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</si>
  <si>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</si>
  <si>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</si>
  <si>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</si>
  <si>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</si>
  <si>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</si>
  <si>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</si>
  <si>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</si>
  <si>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</si>
  <si>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</si>
  <si>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</si>
  <si>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</si>
  <si>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</si>
  <si>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</si>
  <si>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</si>
  <si>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</si>
  <si>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</si>
  <si>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</si>
  <si>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</si>
  <si>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</si>
  <si>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</si>
  <si>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</si>
  <si>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</si>
  <si>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</si>
  <si>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</si>
  <si>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</si>
  <si>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</si>
  <si>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</si>
  <si>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</si>
  <si>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</si>
  <si>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</si>
  <si>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</si>
  <si>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</si>
  <si>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</si>
  <si>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</si>
  <si>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</si>
  <si>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</si>
  <si>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</si>
  <si>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</si>
  <si>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</si>
  <si>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</si>
  <si>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</si>
  <si>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</si>
  <si>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</si>
  <si>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</si>
  <si>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</si>
  <si>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</si>
  <si>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</si>
  <si>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</si>
  <si>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</si>
  <si>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</si>
  <si>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</si>
  <si>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</si>
  <si>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</si>
  <si>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</si>
  <si>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</si>
  <si>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</si>
  <si>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</si>
  <si>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</si>
  <si>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</si>
  <si>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</si>
  <si>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</si>
  <si>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</si>
  <si>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</si>
  <si>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</si>
  <si>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</si>
  <si>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</si>
  <si>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</si>
  <si>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</si>
  <si>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</si>
  <si>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</si>
  <si>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</si>
  <si>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</si>
  <si>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</si>
  <si>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</si>
  <si>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</si>
  <si>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</si>
  <si>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</si>
  <si>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</si>
  <si>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</si>
  <si>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</si>
  <si>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</si>
  <si>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</si>
  <si>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</si>
  <si>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</si>
  <si>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</si>
  <si>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</si>
  <si>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</si>
  <si>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</si>
  <si>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</si>
  <si>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</si>
  <si>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</si>
  <si>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</si>
  <si>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</si>
  <si>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</si>
  <si>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</si>
  <si>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</si>
  <si>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</si>
  <si>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</si>
  <si>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</si>
  <si>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</si>
  <si>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</si>
  <si>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</si>
  <si>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</si>
  <si>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</si>
  <si>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</si>
  <si>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</si>
  <si>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</si>
  <si>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</si>
  <si>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</si>
  <si>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</si>
  <si>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</si>
  <si>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</si>
  <si>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</si>
  <si>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</si>
  <si>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</si>
  <si>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</si>
  <si>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</si>
  <si>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</si>
  <si>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</si>
  <si>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</si>
  <si>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</si>
  <si>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</si>
  <si>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</si>
  <si>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</si>
  <si>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</si>
  <si>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</si>
  <si>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</si>
  <si>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</si>
  <si>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</si>
  <si>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</si>
  <si>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</si>
  <si>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</si>
  <si>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</si>
  <si>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</si>
  <si>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</si>
  <si>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</si>
  <si>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</si>
  <si>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</si>
  <si>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</si>
  <si>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</si>
  <si>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</si>
  <si>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</si>
  <si>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</si>
  <si>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</si>
  <si>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</si>
  <si>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</si>
  <si>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</si>
  <si>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</si>
  <si>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</si>
  <si>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</si>
  <si>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</si>
  <si>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</si>
  <si>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</si>
  <si>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</si>
  <si>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</si>
  <si>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</si>
  <si>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</si>
  <si>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</si>
  <si>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</si>
  <si>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</si>
  <si>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</si>
  <si>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</si>
  <si>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</si>
  <si>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</si>
  <si>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</si>
  <si>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</si>
  <si>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</si>
  <si>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</si>
  <si>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</si>
  <si>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</si>
  <si>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</si>
  <si>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</si>
  <si>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</si>
  <si>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</si>
  <si>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</si>
  <si>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</si>
  <si>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</si>
  <si>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</si>
  <si>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</si>
  <si>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</si>
  <si>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</si>
  <si>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</si>
  <si>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</si>
  <si>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</si>
  <si>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</si>
  <si>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</si>
  <si>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</si>
  <si>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</si>
  <si>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</si>
  <si>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</si>
  <si>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</si>
  <si>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</si>
  <si>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</si>
  <si>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</si>
  <si>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</si>
  <si>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</si>
  <si>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</si>
  <si>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</si>
  <si>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</si>
  <si>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</si>
  <si>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</si>
  <si>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</si>
  <si>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</si>
  <si>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</si>
  <si>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</si>
  <si>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</si>
  <si>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</si>
  <si>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</si>
  <si>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</si>
  <si>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</si>
  <si>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</si>
  <si>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</si>
  <si>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</si>
  <si>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</si>
  <si>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</si>
  <si>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</si>
  <si>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</si>
  <si>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</si>
  <si>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</si>
  <si>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</si>
  <si>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</si>
  <si>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</si>
  <si>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</si>
  <si>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</si>
  <si>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</si>
  <si>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</si>
  <si>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</si>
  <si>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</si>
  <si>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</si>
  <si>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</si>
  <si>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</si>
  <si>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</si>
  <si>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</si>
  <si>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</si>
  <si>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</si>
  <si>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</si>
  <si>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</si>
  <si>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</si>
  <si>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</si>
  <si>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</si>
  <si>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</si>
  <si>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</si>
  <si>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</si>
  <si>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</si>
  <si>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</si>
  <si>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</si>
  <si>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</si>
  <si>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</si>
  <si>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</si>
  <si>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</si>
  <si>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</si>
  <si>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</si>
  <si>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</si>
  <si>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</si>
  <si>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</si>
  <si>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</si>
  <si>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</si>
  <si>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</si>
  <si>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</si>
  <si>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</si>
  <si>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</si>
  <si>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</si>
  <si>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</si>
  <si>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</si>
  <si>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</si>
  <si>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</si>
  <si>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</si>
  <si>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</si>
  <si>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</si>
  <si>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</si>
  <si>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</si>
  <si>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</si>
  <si>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</si>
  <si>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</si>
  <si>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</si>
  <si>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</si>
  <si>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</si>
  <si>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</si>
  <si>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</si>
  <si>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</si>
  <si>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</si>
  <si>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</si>
  <si>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</si>
  <si>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</si>
  <si>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</si>
  <si>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</si>
  <si>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</si>
  <si>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</si>
  <si>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</si>
  <si>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</si>
  <si>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</si>
  <si>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</si>
  <si>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</si>
  <si>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</si>
  <si>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</si>
  <si>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</si>
  <si>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</si>
  <si>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</si>
  <si>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</si>
  <si>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</si>
  <si>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</si>
  <si>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</si>
  <si>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</si>
  <si>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</si>
  <si>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</si>
  <si>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</si>
  <si>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</si>
  <si>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</si>
  <si>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</si>
  <si>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</si>
  <si>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</si>
  <si>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</si>
  <si>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</si>
  <si>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</si>
  <si>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</si>
  <si>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</si>
  <si>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</si>
  <si>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</si>
  <si>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</si>
  <si>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</si>
  <si>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</si>
  <si>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</si>
  <si>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</si>
  <si>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</si>
  <si>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</si>
  <si>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</si>
  <si>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</si>
  <si>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</si>
  <si>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</si>
  <si>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</si>
  <si>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</si>
  <si>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</si>
  <si>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</si>
  <si>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</si>
  <si>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</si>
  <si>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</si>
  <si>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</si>
  <si>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</si>
  <si>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</si>
  <si>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</si>
  <si>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</si>
  <si>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</si>
  <si>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</si>
  <si>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</si>
  <si>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</si>
  <si>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</si>
  <si>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</si>
  <si>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</si>
  <si>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</si>
  <si>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</si>
  <si>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</si>
  <si>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</si>
  <si>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</si>
  <si>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</si>
  <si>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</si>
  <si>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</si>
  <si>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</si>
  <si>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</si>
  <si>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</si>
  <si>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</si>
  <si>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</si>
  <si>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</si>
  <si>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</si>
  <si>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</si>
  <si>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</si>
  <si>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</si>
  <si>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</si>
  <si>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</si>
  <si>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</si>
  <si>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</si>
  <si>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</si>
  <si>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</si>
  <si>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</si>
  <si>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</si>
  <si>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</si>
  <si>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</si>
  <si>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</si>
  <si>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</si>
  <si>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</si>
  <si>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</si>
  <si>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</si>
  <si>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</si>
  <si>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</si>
  <si>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</si>
  <si>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</si>
  <si>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</si>
  <si>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</si>
  <si>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</si>
  <si>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</si>
  <si>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</si>
  <si>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</si>
  <si>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</si>
  <si>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</si>
  <si>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</si>
  <si>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</si>
  <si>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</si>
  <si>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</si>
  <si>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</si>
  <si>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</si>
  <si>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</si>
  <si>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</si>
  <si>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</si>
  <si>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</si>
  <si>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</si>
  <si>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</si>
  <si>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</si>
  <si>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</si>
  <si>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</si>
  <si>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</si>
  <si>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</si>
  <si>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</si>
  <si>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</si>
  <si>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</si>
  <si>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</si>
  <si>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</si>
  <si>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</si>
  <si>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</si>
  <si>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</si>
  <si>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</si>
  <si>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</si>
  <si>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</si>
  <si>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</si>
  <si>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</si>
  <si>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</si>
  <si>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</si>
  <si>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</si>
  <si>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</si>
  <si>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</si>
  <si>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</si>
  <si>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</si>
  <si>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</si>
  <si>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</si>
  <si>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</si>
  <si>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</si>
  <si>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</si>
  <si>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</si>
  <si>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</si>
  <si>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</si>
  <si>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</si>
  <si>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</si>
  <si>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</si>
  <si>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</si>
  <si>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</si>
  <si>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</si>
  <si>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</si>
  <si>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</si>
  <si>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</si>
  <si>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</si>
  <si>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</si>
  <si>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</si>
  <si>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</si>
  <si>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</si>
  <si>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</si>
  <si>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</si>
  <si>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</si>
  <si>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</si>
  <si>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</si>
  <si>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</si>
  <si>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</si>
  <si>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</si>
  <si>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</si>
  <si>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</si>
  <si>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</si>
  <si>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</si>
  <si>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</si>
  <si>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</si>
  <si>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</si>
  <si>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</si>
  <si>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</si>
  <si>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</si>
  <si>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</si>
  <si>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</si>
  <si>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</si>
  <si>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</si>
  <si>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</si>
  <si>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</si>
  <si>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</si>
  <si>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</si>
  <si>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</si>
  <si>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</si>
  <si>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</si>
  <si>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</si>
  <si>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</si>
  <si>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</si>
  <si>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</si>
  <si>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</si>
  <si>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</si>
  <si>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</si>
  <si>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</si>
  <si>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</si>
  <si>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</si>
  <si>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</si>
  <si>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</si>
  <si>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</si>
  <si>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</si>
  <si>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</si>
  <si>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</si>
  <si>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</si>
  <si>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</si>
  <si>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</si>
  <si>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</si>
  <si>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</si>
  <si>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</si>
  <si>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</si>
  <si>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</si>
  <si>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</si>
  <si>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</si>
  <si>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</si>
  <si>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</si>
  <si>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</si>
  <si>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</si>
  <si>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</si>
  <si>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</si>
  <si>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</si>
  <si>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</si>
  <si>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</si>
  <si>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</si>
  <si>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</si>
  <si>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</si>
  <si>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</si>
  <si>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</si>
  <si>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</si>
  <si>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</si>
  <si>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</si>
  <si>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</si>
  <si>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</si>
  <si>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</si>
  <si>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</si>
  <si>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</si>
  <si>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</si>
  <si>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</si>
  <si>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</si>
  <si>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</si>
  <si>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</si>
  <si>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</si>
  <si>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</si>
  <si>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</si>
  <si>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</si>
  <si>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</si>
  <si>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</si>
  <si>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</si>
  <si>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</si>
  <si>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</si>
  <si>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</si>
  <si>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</si>
  <si>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</si>
  <si>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</si>
  <si>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</si>
  <si>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</si>
  <si>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</si>
  <si>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</si>
  <si>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</si>
  <si>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</si>
  <si>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</si>
  <si>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</si>
  <si>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</si>
  <si>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</si>
  <si>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</si>
  <si>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</si>
  <si>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</si>
  <si>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</si>
  <si>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</si>
  <si>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</si>
  <si>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</si>
  <si>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</si>
  <si>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</si>
  <si>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</si>
  <si>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</si>
  <si>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</si>
  <si>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</si>
  <si>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</si>
  <si>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</si>
  <si>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</si>
  <si>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</si>
  <si>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</si>
  <si>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</si>
  <si>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</si>
  <si>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</si>
  <si>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</si>
  <si>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</si>
  <si>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</si>
  <si>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</si>
  <si>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</si>
  <si>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</si>
  <si>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</si>
  <si>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</si>
  <si>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</si>
  <si>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</si>
  <si>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</si>
  <si>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</si>
  <si>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</si>
  <si>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</si>
  <si>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</si>
  <si>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</si>
  <si>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</si>
  <si>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</si>
  <si>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</si>
  <si>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</si>
  <si>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</si>
  <si>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</si>
  <si>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</si>
  <si>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</si>
  <si>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</si>
  <si>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</si>
  <si>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</si>
  <si>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</si>
  <si>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</si>
  <si>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</si>
  <si>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</si>
  <si>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</si>
  <si>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</si>
  <si>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</si>
  <si>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</si>
  <si>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</si>
  <si>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</si>
  <si>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</si>
  <si>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</si>
  <si>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</si>
  <si>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</si>
  <si>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</si>
  <si>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</si>
  <si>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</si>
  <si>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</si>
  <si>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</si>
  <si>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</si>
  <si>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</si>
  <si>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</si>
  <si>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</si>
  <si>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</si>
  <si>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</si>
  <si>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</si>
  <si>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</si>
  <si>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</si>
  <si>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</si>
  <si>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</si>
  <si>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</si>
  <si>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</si>
  <si>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</si>
  <si>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</si>
  <si>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</si>
  <si>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</si>
  <si>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</si>
  <si>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</si>
  <si>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</si>
  <si>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</si>
  <si>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</si>
  <si>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</si>
  <si>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</si>
  <si>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</si>
  <si>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</si>
  <si>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</si>
  <si>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</si>
  <si>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</si>
  <si>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</si>
  <si>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</si>
  <si>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</si>
  <si>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</si>
  <si>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</si>
  <si>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</si>
  <si>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</si>
  <si>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</si>
  <si>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</si>
  <si>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</si>
  <si>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</si>
  <si>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</si>
  <si>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</si>
  <si>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</si>
  <si>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</si>
  <si>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</si>
  <si>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</si>
  <si>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</si>
  <si>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</si>
  <si>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</si>
  <si>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</si>
  <si>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</si>
  <si>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</si>
  <si>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</si>
  <si>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</si>
  <si>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</si>
  <si>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</si>
  <si>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</si>
  <si>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</si>
  <si>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</si>
  <si>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</si>
  <si>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</si>
  <si>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</si>
  <si>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</si>
  <si>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</si>
  <si>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</si>
  <si>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</si>
  <si>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</si>
  <si>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</si>
  <si>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</si>
  <si>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</si>
  <si>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</si>
  <si>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</si>
  <si>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</si>
  <si>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</si>
  <si>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</si>
  <si>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</si>
  <si>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</si>
  <si>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</si>
  <si>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</si>
  <si>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</si>
  <si>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</si>
  <si>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</si>
  <si>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</si>
  <si>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</si>
  <si>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</si>
  <si>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</si>
  <si>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</si>
  <si>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</si>
  <si>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</si>
  <si>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</si>
  <si>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</si>
  <si>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</si>
  <si>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</si>
  <si>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</si>
  <si>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</si>
  <si>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</si>
  <si>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</si>
  <si>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</si>
  <si>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</si>
  <si>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</si>
  <si>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</si>
  <si>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</si>
  <si>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</si>
  <si>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</si>
  <si>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</si>
  <si>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</si>
  <si>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</si>
  <si>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</si>
  <si>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</si>
  <si>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</si>
  <si>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</si>
  <si>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</si>
  <si>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</si>
  <si>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</si>
  <si>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</si>
  <si>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</si>
  <si>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</si>
  <si>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</si>
  <si>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</si>
  <si>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</si>
  <si>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</si>
  <si>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</si>
  <si>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</si>
  <si>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</si>
  <si>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</si>
  <si>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</si>
  <si>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</si>
  <si>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</si>
  <si>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</si>
  <si>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</si>
  <si>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</si>
  <si>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</si>
  <si>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</si>
  <si>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</si>
  <si>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</si>
  <si>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</si>
  <si>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</si>
  <si>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</si>
  <si>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</si>
  <si>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</si>
  <si>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</si>
  <si>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</si>
  <si>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</si>
  <si>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</si>
  <si>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</si>
  <si>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</si>
  <si>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</si>
  <si>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</si>
  <si>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</si>
  <si>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</si>
  <si>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</si>
  <si>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</si>
  <si>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</si>
  <si>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</si>
  <si>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</si>
  <si>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</si>
  <si>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</si>
  <si>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</si>
  <si>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</si>
  <si>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</si>
  <si>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</si>
  <si>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</si>
  <si>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</si>
  <si>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</si>
  <si>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</si>
  <si>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</si>
  <si>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</si>
  <si>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</si>
  <si>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</si>
  <si>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</si>
  <si>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</si>
  <si>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</si>
  <si>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</si>
  <si>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</si>
  <si>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</si>
  <si>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</si>
  <si>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</si>
  <si>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</si>
  <si>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</si>
  <si>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</si>
  <si>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</si>
  <si>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</si>
  <si>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</si>
  <si>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</si>
  <si>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</si>
  <si>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</si>
  <si>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</si>
  <si>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</si>
  <si>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</si>
  <si>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</si>
  <si>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</si>
  <si>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</si>
  <si>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</si>
  <si>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</si>
  <si>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</si>
  <si>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</si>
  <si>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</si>
  <si>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</si>
  <si>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</si>
  <si>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</si>
  <si>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</si>
  <si>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</si>
  <si>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</si>
  <si>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</si>
  <si>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</si>
  <si>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</si>
  <si>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</si>
  <si>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</si>
  <si>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</si>
  <si>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</si>
  <si>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</si>
  <si>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</si>
  <si>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</si>
  <si>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</si>
  <si>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</si>
  <si>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</si>
  <si>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</si>
  <si>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</si>
  <si>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</si>
  <si>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</si>
  <si>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</si>
  <si>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</si>
  <si>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</si>
  <si>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</si>
  <si>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</si>
  <si>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</si>
  <si>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</si>
  <si>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</si>
  <si>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</si>
  <si>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</si>
  <si>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</si>
  <si>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</si>
  <si>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</si>
  <si>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</si>
  <si>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</si>
  <si>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</si>
  <si>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</si>
  <si>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</si>
  <si>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</si>
  <si>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</si>
  <si>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</si>
  <si>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</si>
  <si>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</si>
  <si>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</si>
  <si>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</si>
  <si>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</si>
  <si>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</si>
  <si>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</si>
  <si>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</si>
  <si>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</si>
  <si>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</si>
  <si>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</si>
  <si>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</si>
  <si>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</si>
  <si>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</si>
  <si>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</si>
  <si>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</si>
  <si>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</si>
  <si>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</si>
  <si>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</si>
  <si>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</si>
  <si>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</si>
  <si>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</si>
  <si>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</si>
  <si>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</si>
  <si>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</si>
  <si>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</si>
  <si>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</si>
  <si>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</si>
  <si>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</si>
  <si>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</si>
  <si>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</si>
  <si>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</si>
  <si>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</si>
  <si>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</si>
  <si>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</si>
  <si>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</si>
  <si>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</si>
  <si>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</si>
  <si>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</si>
  <si>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</si>
  <si>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</si>
  <si>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</si>
  <si>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</si>
  <si>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</si>
  <si>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</si>
  <si>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</si>
  <si>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</si>
  <si>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</si>
  <si>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</si>
  <si>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</si>
  <si>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</si>
  <si>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</si>
  <si>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</si>
  <si>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</si>
  <si>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</si>
  <si>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</si>
  <si>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</si>
  <si>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</si>
  <si>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</si>
  <si>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</si>
  <si>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</si>
  <si>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</si>
  <si>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</si>
  <si>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</si>
  <si>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</si>
  <si>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</si>
  <si>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</si>
  <si>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</si>
  <si>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</si>
  <si>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</si>
  <si>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</si>
  <si>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</si>
  <si>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</si>
  <si>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</si>
  <si>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</si>
  <si>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</si>
  <si>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</si>
  <si>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</si>
  <si>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</si>
  <si>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</si>
  <si>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</si>
  <si>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</si>
  <si>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</si>
  <si>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</si>
  <si>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</si>
  <si>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</si>
  <si>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</si>
  <si>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</si>
  <si>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</si>
  <si>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</si>
  <si>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</si>
  <si>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</si>
  <si>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</si>
  <si>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</si>
  <si>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</si>
  <si>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</si>
  <si>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</si>
  <si>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</si>
  <si>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</si>
  <si>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</si>
  <si>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</si>
  <si>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</si>
  <si>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</si>
  <si>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</si>
  <si>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</si>
  <si>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</si>
  <si>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</si>
  <si>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</si>
  <si>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</si>
  <si>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</si>
  <si>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</si>
  <si>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</si>
  <si>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</si>
  <si>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</si>
  <si>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</si>
  <si>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</si>
  <si>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</si>
  <si>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</si>
  <si>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</si>
  <si>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</si>
  <si>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</si>
  <si>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</si>
  <si>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</si>
  <si>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</si>
  <si>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</si>
  <si>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</si>
  <si>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</si>
  <si>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</si>
  <si>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</si>
  <si>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</si>
  <si>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</si>
  <si>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</si>
  <si>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</si>
  <si>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</si>
  <si>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</si>
  <si>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</si>
  <si>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</si>
  <si>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</si>
  <si>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</si>
  <si>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</si>
  <si>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</si>
  <si>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</si>
  <si>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</si>
  <si>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</si>
  <si>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</si>
  <si>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</si>
  <si>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</si>
  <si>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</si>
  <si>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</si>
  <si>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</si>
  <si>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</si>
  <si>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</si>
  <si>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</si>
  <si>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</si>
  <si>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</si>
  <si>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</si>
  <si>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</si>
  <si>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</si>
  <si>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</si>
  <si>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</si>
  <si>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</si>
  <si>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</si>
  <si>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</si>
  <si>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</si>
  <si>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</si>
  <si>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</si>
  <si>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</si>
  <si>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</si>
  <si>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</si>
  <si>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</si>
  <si>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</si>
  <si>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</si>
  <si>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</si>
  <si>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</si>
  <si>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</si>
  <si>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</si>
  <si>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</si>
  <si>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</si>
  <si>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</si>
  <si>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</si>
  <si>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</si>
  <si>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</si>
  <si>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</si>
  <si>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</si>
  <si>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</si>
  <si>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</si>
  <si>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</si>
  <si>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</si>
  <si>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</si>
  <si>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</si>
  <si>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</si>
  <si>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</si>
  <si>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</si>
  <si>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</si>
  <si>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</si>
  <si>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</si>
  <si>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</si>
  <si>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</si>
  <si>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</si>
  <si>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</si>
  <si>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</si>
  <si>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</si>
  <si>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</si>
  <si>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</si>
  <si>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</si>
  <si>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</si>
  <si>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</si>
  <si>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</si>
  <si>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</si>
  <si>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</si>
  <si>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</si>
  <si>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</si>
  <si>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</si>
  <si>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</si>
  <si>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</si>
  <si>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</si>
  <si>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</si>
  <si>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</si>
  <si>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</si>
  <si>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</si>
  <si>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</si>
  <si>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</si>
  <si>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</si>
  <si>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</si>
  <si>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</si>
  <si>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</si>
  <si>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</si>
  <si>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</si>
  <si>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</si>
  <si>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</si>
  <si>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</si>
  <si>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</si>
  <si>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</si>
  <si>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</si>
  <si>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</si>
  <si>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</si>
  <si>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</si>
  <si>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</si>
  <si>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</si>
  <si>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</si>
  <si>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</si>
  <si>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</si>
  <si>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</si>
  <si>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</si>
  <si>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</si>
  <si>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</si>
  <si>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</si>
  <si>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</si>
  <si>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</si>
  <si>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</si>
  <si>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</si>
  <si>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</si>
  <si>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</si>
  <si>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</si>
  <si>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</si>
  <si>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</si>
  <si>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</si>
  <si>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</si>
  <si>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</si>
  <si>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</si>
  <si>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</si>
  <si>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</si>
  <si>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</si>
  <si>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</si>
  <si>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</si>
  <si>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</si>
  <si>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</si>
  <si>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</si>
  <si>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</si>
  <si>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</si>
  <si>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</si>
  <si>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</si>
  <si>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</si>
  <si>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</si>
  <si>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</si>
  <si>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</si>
  <si>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</si>
  <si>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</si>
  <si>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</si>
  <si>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</si>
  <si>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</si>
  <si>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</si>
  <si>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</si>
  <si>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</si>
  <si>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</si>
  <si>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</si>
  <si>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</si>
  <si>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</si>
  <si>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</si>
  <si>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</si>
  <si>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</si>
  <si>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</si>
  <si>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</si>
  <si>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</si>
  <si>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</si>
  <si>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</si>
  <si>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</si>
  <si>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</si>
  <si>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</si>
  <si>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</si>
  <si>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</si>
  <si>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</si>
  <si>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</si>
  <si>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</si>
  <si>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</si>
  <si>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</si>
  <si>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</si>
  <si>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</si>
  <si>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</si>
  <si>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</si>
  <si>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</si>
  <si>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</si>
  <si>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</si>
  <si>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</si>
  <si>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</si>
  <si>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</si>
  <si>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</si>
  <si>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</si>
  <si>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</si>
  <si>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</si>
  <si>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</si>
  <si>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</si>
  <si>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</si>
  <si>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</si>
  <si>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</si>
  <si>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</si>
  <si>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</si>
  <si>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</si>
  <si>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</si>
  <si>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</si>
  <si>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</si>
  <si>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</si>
  <si>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</si>
  <si>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</si>
  <si>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</si>
  <si>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</si>
  <si>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</si>
  <si>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</si>
  <si>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</si>
  <si>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</si>
  <si>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</si>
  <si>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</si>
  <si>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</si>
  <si>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</si>
  <si>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</si>
  <si>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</si>
  <si>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</si>
  <si>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</si>
  <si>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</si>
  <si>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</si>
  <si>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</si>
  <si>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</si>
  <si>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</si>
  <si>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</si>
  <si>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</si>
  <si>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</si>
  <si>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</si>
  <si>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</si>
  <si>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</si>
  <si>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</si>
  <si>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</si>
  <si>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</si>
  <si>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</si>
  <si>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</si>
  <si>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</si>
  <si>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</si>
  <si>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</si>
  <si>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</si>
  <si>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</si>
  <si>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</si>
  <si>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</si>
  <si>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</si>
  <si>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</si>
  <si>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</si>
  <si>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</si>
  <si>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</si>
  <si>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</si>
  <si>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</si>
  <si>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</si>
  <si>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</si>
  <si>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</si>
  <si>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</si>
  <si>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</si>
  <si>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</si>
  <si>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</si>
  <si>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</si>
  <si>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</si>
  <si>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</si>
  <si>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</si>
  <si>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</si>
  <si>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</si>
  <si>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</si>
  <si>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</si>
  <si>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</si>
  <si>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</si>
  <si>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</si>
  <si>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</si>
  <si>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</si>
  <si>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</si>
  <si>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</si>
  <si>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</si>
  <si>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</si>
  <si>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</si>
  <si>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</si>
  <si>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</si>
  <si>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</si>
  <si>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</si>
  <si>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</si>
  <si>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</si>
  <si>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</si>
  <si>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</si>
  <si>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</si>
  <si>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</si>
  <si>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</si>
  <si>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</si>
  <si>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</si>
  <si>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</si>
  <si>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</si>
  <si>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</si>
  <si>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</si>
  <si>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</si>
  <si>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</si>
  <si>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</si>
  <si>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</si>
  <si>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</si>
  <si>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</si>
  <si>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</si>
  <si>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</si>
  <si>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</si>
  <si>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</si>
  <si>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</si>
  <si>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</si>
  <si>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</si>
  <si>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</si>
  <si>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</si>
  <si>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</si>
  <si>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</si>
  <si>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</si>
  <si>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</si>
  <si>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</si>
  <si>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</si>
  <si>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</si>
  <si>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</si>
  <si>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</si>
  <si>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</si>
  <si>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</si>
  <si>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</si>
  <si>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</si>
  <si>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</si>
  <si>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</si>
  <si>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</si>
  <si>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</si>
  <si>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</si>
  <si>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</si>
  <si>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</si>
  <si>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</si>
  <si>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</si>
  <si>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</si>
  <si>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</si>
  <si>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</si>
  <si>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</si>
  <si>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</si>
  <si>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</si>
  <si>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</si>
  <si>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</si>
  <si>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</si>
  <si>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</si>
  <si>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</si>
  <si>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</si>
  <si>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</si>
  <si>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</si>
  <si>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</si>
  <si>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</si>
  <si>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</si>
  <si>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</si>
  <si>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</si>
  <si>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</si>
  <si>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</si>
  <si>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</si>
  <si>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</si>
  <si>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</si>
  <si>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</si>
  <si>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</si>
  <si>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</si>
  <si>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</si>
  <si>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</si>
  <si>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</si>
  <si>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</si>
  <si>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</si>
  <si>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</si>
  <si>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</si>
  <si>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</si>
  <si>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</si>
  <si>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</si>
  <si>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</si>
  <si>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</si>
  <si>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</si>
  <si>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</si>
  <si>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</si>
  <si>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</si>
  <si>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</si>
  <si>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</si>
  <si>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</si>
  <si>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</si>
  <si>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</si>
  <si>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</si>
  <si>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</si>
  <si>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</si>
  <si>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</si>
  <si>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</si>
  <si>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</si>
  <si>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</si>
  <si>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</si>
  <si>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</si>
  <si>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</si>
  <si>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</si>
  <si>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</si>
  <si>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</si>
  <si>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</si>
  <si>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</si>
  <si>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</si>
  <si>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</si>
  <si>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</si>
  <si>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</si>
  <si>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</si>
  <si>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</si>
  <si>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</si>
  <si>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</si>
  <si>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</si>
  <si>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</si>
  <si>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</si>
  <si>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</si>
  <si>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</si>
  <si>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</si>
  <si>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</si>
  <si>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</si>
  <si>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</si>
  <si>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</si>
  <si>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</si>
  <si>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</si>
  <si>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</si>
  <si>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</si>
  <si>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</si>
  <si>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</si>
  <si>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</si>
  <si>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</si>
  <si>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</si>
  <si>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</si>
  <si>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</si>
  <si>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</si>
  <si>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</si>
  <si>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</si>
  <si>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</si>
  <si>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</si>
  <si>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</si>
  <si>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</si>
  <si>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</si>
  <si>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</si>
  <si>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</si>
  <si>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</si>
  <si>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</si>
  <si>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</si>
  <si>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</si>
  <si>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</si>
  <si>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</si>
  <si>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</si>
  <si>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</si>
  <si>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</si>
  <si>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</si>
  <si>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</si>
  <si>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</si>
  <si>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</si>
  <si>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</si>
  <si>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</si>
  <si>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</si>
  <si>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</si>
  <si>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</si>
  <si>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</si>
  <si>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</si>
  <si>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</si>
  <si>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</si>
  <si>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</si>
  <si>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</si>
  <si>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</si>
  <si>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</si>
  <si>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</si>
  <si>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</si>
  <si>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</si>
  <si>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</si>
  <si>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</si>
  <si>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</si>
  <si>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</si>
  <si>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</si>
  <si>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</si>
  <si>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</si>
  <si>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</si>
  <si>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</si>
  <si>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</si>
  <si>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</si>
  <si>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</si>
  <si>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</si>
  <si>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</si>
  <si>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</si>
  <si>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</si>
  <si>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</si>
  <si>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</si>
  <si>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</si>
  <si>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</si>
  <si>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</si>
  <si>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</si>
  <si>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</si>
  <si>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</si>
  <si>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</si>
  <si>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</si>
  <si>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</si>
  <si>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</si>
  <si>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</si>
  <si>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</si>
  <si>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</si>
  <si>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</si>
  <si>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</si>
  <si>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</si>
  <si>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</si>
  <si>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</si>
  <si>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</si>
  <si>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</si>
  <si>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</si>
  <si>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</si>
  <si>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</si>
  <si>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</si>
  <si>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</si>
  <si>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</si>
  <si>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</si>
  <si>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</si>
  <si>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</si>
  <si>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</si>
  <si>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</si>
  <si>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</si>
  <si>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</si>
  <si>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</si>
  <si>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</si>
  <si>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</si>
  <si>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</si>
  <si>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</si>
  <si>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</si>
  <si>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</si>
  <si>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</si>
  <si>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</si>
  <si>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</si>
  <si>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</si>
  <si>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</si>
  <si>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</si>
  <si>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</si>
  <si>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</si>
  <si>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</si>
  <si>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</si>
  <si>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</si>
  <si>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</si>
  <si>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</si>
  <si>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</si>
  <si>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</si>
  <si>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</si>
  <si>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</si>
  <si>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</si>
  <si>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</si>
  <si>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</si>
  <si>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</si>
  <si>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</si>
  <si>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</si>
  <si>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</si>
  <si>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</si>
  <si>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</si>
  <si>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</si>
  <si>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</si>
  <si>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</si>
  <si>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</si>
  <si>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</si>
  <si>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</si>
  <si>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</si>
  <si>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</si>
  <si>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</si>
  <si>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</si>
  <si>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</si>
  <si>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</si>
  <si>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</si>
  <si>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</si>
  <si>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</si>
  <si>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</si>
  <si>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</si>
  <si>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</si>
  <si>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</si>
  <si>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</si>
  <si>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</si>
  <si>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</si>
  <si>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</si>
  <si>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</si>
  <si>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</si>
  <si>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</si>
  <si>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</si>
  <si>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</si>
  <si>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</si>
  <si>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</si>
  <si>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</si>
  <si>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</si>
  <si>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</si>
  <si>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</si>
  <si>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</si>
  <si>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</si>
  <si>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</si>
  <si>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</si>
  <si>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</si>
  <si>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</si>
  <si>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</si>
  <si>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</si>
  <si>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</si>
  <si>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</si>
  <si>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</si>
  <si>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</si>
  <si>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</si>
  <si>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</si>
  <si>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</si>
  <si>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</si>
  <si>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</si>
  <si>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</si>
  <si>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</si>
  <si>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</si>
  <si>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</si>
  <si>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</si>
  <si>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</si>
  <si>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</si>
  <si>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</si>
  <si>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</si>
  <si>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</si>
  <si>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</si>
  <si>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</si>
  <si>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</si>
  <si>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</si>
  <si>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</si>
  <si>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</si>
  <si>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</si>
  <si>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</si>
  <si>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</si>
  <si>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</si>
  <si>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</si>
  <si>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</si>
  <si>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</si>
  <si>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</si>
  <si>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</si>
  <si>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</si>
  <si>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</si>
  <si>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</si>
  <si>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</si>
  <si>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</si>
  <si>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</si>
  <si>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</si>
  <si>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</si>
  <si>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</si>
  <si>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</si>
  <si>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</si>
  <si>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</si>
  <si>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</si>
  <si>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</si>
  <si>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</si>
  <si>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</si>
  <si>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</si>
  <si>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</si>
  <si>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</si>
  <si>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</si>
  <si>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</si>
  <si>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</si>
  <si>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</si>
  <si>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</si>
  <si>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</si>
  <si>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</si>
  <si>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</si>
  <si>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</si>
  <si>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</si>
  <si>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</si>
  <si>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</si>
  <si>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</si>
  <si>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</si>
  <si>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</si>
  <si>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</si>
  <si>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</si>
  <si>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</si>
  <si>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</si>
  <si>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</si>
  <si>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</si>
  <si>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</si>
  <si>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</si>
  <si>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</si>
  <si>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</si>
  <si>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</si>
  <si>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</si>
  <si>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</si>
  <si>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</si>
  <si>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</si>
  <si>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</si>
  <si>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</si>
  <si>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</si>
  <si>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</si>
  <si>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</si>
  <si>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</si>
  <si>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</si>
  <si>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</si>
  <si>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</si>
  <si>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</si>
  <si>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</si>
  <si>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</si>
  <si>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</si>
  <si>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</si>
  <si>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</si>
  <si>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</si>
  <si>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</si>
  <si>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</si>
  <si>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</si>
  <si>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</si>
  <si>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</si>
  <si>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</si>
  <si>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</si>
  <si>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</si>
  <si>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</si>
  <si>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</si>
  <si>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</si>
  <si>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</si>
  <si>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</si>
  <si>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</si>
  <si>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</si>
  <si>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</si>
  <si>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</si>
  <si>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</si>
  <si>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</si>
  <si>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</si>
  <si>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</si>
  <si>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</si>
  <si>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</si>
  <si>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</si>
  <si>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</si>
  <si>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</si>
  <si>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</si>
  <si>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</si>
  <si>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</si>
  <si>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</si>
  <si>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</si>
  <si>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</si>
  <si>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</si>
  <si>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</si>
  <si>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</si>
  <si>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</si>
  <si>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</si>
  <si>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</si>
  <si>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</si>
  <si>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</si>
  <si>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</si>
  <si>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</si>
  <si>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</si>
  <si>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</si>
  <si>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</si>
  <si>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</si>
  <si>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</si>
  <si>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</si>
  <si>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</si>
  <si>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</si>
  <si>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</si>
  <si>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</si>
  <si>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</si>
  <si>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</si>
  <si>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</si>
  <si>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</si>
  <si>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</si>
  <si>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</si>
  <si>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</si>
  <si>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</si>
  <si>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</si>
  <si>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</si>
  <si>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</si>
  <si>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</si>
  <si>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</si>
  <si>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</si>
  <si>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</si>
  <si>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</si>
  <si>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</si>
  <si>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</si>
  <si>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</si>
  <si>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</si>
  <si>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</si>
  <si>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</si>
  <si>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</si>
  <si>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</si>
  <si>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</si>
  <si>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</si>
  <si>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</si>
  <si>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</si>
  <si>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</si>
  <si>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</si>
  <si>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</si>
  <si>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</si>
  <si>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</si>
  <si>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</si>
  <si>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</si>
  <si>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</si>
  <si>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</si>
  <si>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</si>
  <si>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</si>
  <si>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</si>
  <si>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</si>
  <si>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</si>
  <si>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</si>
  <si>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</si>
  <si>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</si>
  <si>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</si>
  <si>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</si>
  <si>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</si>
  <si>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</si>
  <si>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</si>
  <si>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</si>
  <si>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</si>
  <si>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</si>
  <si>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</si>
  <si>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</si>
  <si>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</si>
  <si>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</si>
  <si>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</si>
  <si>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</si>
  <si>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</si>
  <si>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</si>
  <si>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</si>
  <si>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</si>
  <si>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</si>
  <si>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</si>
  <si>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</si>
  <si>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</si>
  <si>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</si>
  <si>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</si>
  <si>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</si>
  <si>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</si>
  <si>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</si>
  <si>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</si>
  <si>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</si>
  <si>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</si>
  <si>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</si>
  <si>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</si>
  <si>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</si>
  <si>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</si>
  <si>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</si>
  <si>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</si>
  <si>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</si>
  <si>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</si>
  <si>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</si>
  <si>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</si>
  <si>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</si>
  <si>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</si>
  <si>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</si>
  <si>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</si>
  <si>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</si>
  <si>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</si>
  <si>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</si>
  <si>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</si>
  <si>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</si>
  <si>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</si>
  <si>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</si>
  <si>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</si>
  <si>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</si>
  <si>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</si>
  <si>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</si>
  <si>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</si>
  <si>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</si>
  <si>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</si>
  <si>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</si>
  <si>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</si>
  <si>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</si>
  <si>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</si>
  <si>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</si>
  <si>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</si>
  <si>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</si>
  <si>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</si>
  <si>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</si>
  <si>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</si>
  <si>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</si>
  <si>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</si>
  <si>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</si>
  <si>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</si>
  <si>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</si>
  <si>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</si>
  <si>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</si>
  <si>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</si>
  <si>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</si>
  <si>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</si>
  <si>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</si>
  <si>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</si>
  <si>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</si>
  <si>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</si>
  <si>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</si>
  <si>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</si>
  <si>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</si>
  <si>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</si>
  <si>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</si>
  <si>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</si>
  <si>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</si>
  <si>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</si>
  <si>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</si>
  <si>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</si>
  <si>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</si>
  <si>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</si>
  <si>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</si>
  <si>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</si>
  <si>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</si>
  <si>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</si>
  <si>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</si>
  <si>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</si>
  <si>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</si>
  <si>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</si>
  <si>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</si>
  <si>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</si>
  <si>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</si>
  <si>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</si>
  <si>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</si>
  <si>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</si>
  <si>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</si>
  <si>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</si>
  <si>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</si>
  <si>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</si>
  <si>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</si>
  <si>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</si>
  <si>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</si>
  <si>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</si>
  <si>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</si>
  <si>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</si>
  <si>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</si>
  <si>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</si>
  <si>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</si>
  <si>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</si>
  <si>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</si>
  <si>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</si>
  <si>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</si>
  <si>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</si>
  <si>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</si>
  <si>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</si>
  <si>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</si>
  <si>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</si>
  <si>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</si>
  <si>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</si>
  <si>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</si>
  <si>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</si>
  <si>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</si>
  <si>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</si>
  <si>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</si>
  <si>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</si>
  <si>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</si>
  <si>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</si>
  <si>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</si>
  <si>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</si>
  <si>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</si>
  <si>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</si>
  <si>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</si>
  <si>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</si>
  <si>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</si>
  <si>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</si>
  <si>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</si>
  <si>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</si>
  <si>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</si>
  <si>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</si>
  <si>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</si>
  <si>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</si>
  <si>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</si>
  <si>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</si>
  <si>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</si>
  <si>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</si>
  <si>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</si>
  <si>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</si>
  <si>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</si>
  <si>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</si>
  <si>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</si>
  <si>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</si>
  <si>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</si>
  <si>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</si>
  <si>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</si>
  <si>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</si>
  <si>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</si>
  <si>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</si>
  <si>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</si>
  <si>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</si>
  <si>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</si>
  <si>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</si>
  <si>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</si>
  <si>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</si>
  <si>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</si>
  <si>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</si>
  <si>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</si>
  <si>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</si>
  <si>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</si>
  <si>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</si>
  <si>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</si>
  <si>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</si>
  <si>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</si>
  <si>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</si>
  <si>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</si>
  <si>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</si>
  <si>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</si>
  <si>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</si>
  <si>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</si>
  <si>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</si>
  <si>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</si>
  <si>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</si>
  <si>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</si>
  <si>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</si>
  <si>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</si>
  <si>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</si>
  <si>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</si>
  <si>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</si>
  <si>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</si>
  <si>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</si>
  <si>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</si>
  <si>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</si>
  <si>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</si>
  <si>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</si>
  <si>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</si>
  <si>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</si>
  <si>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</si>
  <si>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</si>
  <si>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</si>
  <si>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</si>
  <si>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</si>
  <si>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</si>
  <si>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</si>
  <si>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</si>
  <si>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</si>
  <si>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</si>
  <si>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</si>
  <si>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</si>
  <si>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</si>
  <si>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</si>
  <si>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</si>
  <si>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</si>
  <si>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</si>
  <si>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</si>
  <si>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</si>
  <si>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</si>
  <si>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</si>
  <si>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</si>
  <si>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</si>
  <si>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</si>
  <si>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</si>
  <si>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</si>
  <si>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</si>
  <si>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</si>
  <si>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</si>
  <si>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</si>
  <si>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</si>
  <si>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</si>
  <si>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</si>
  <si>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</si>
  <si>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</si>
  <si>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</si>
  <si>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</si>
  <si>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</si>
  <si>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</si>
  <si>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</si>
  <si>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</si>
  <si>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</si>
  <si>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</si>
  <si>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</si>
  <si>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</si>
  <si>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</si>
  <si>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</si>
  <si>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</si>
  <si>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</si>
  <si>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</si>
  <si>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</si>
  <si>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</si>
  <si>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</si>
  <si>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</si>
  <si>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</si>
  <si>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</si>
  <si>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</si>
  <si>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</si>
  <si>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</si>
  <si>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</si>
  <si>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</si>
  <si>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</si>
  <si>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</si>
  <si>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</si>
  <si>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</si>
  <si>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</si>
  <si>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</si>
  <si>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</si>
  <si>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</si>
  <si>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</si>
  <si>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</si>
  <si>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</si>
  <si>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</si>
  <si>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</si>
  <si>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</si>
  <si>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</si>
  <si>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</si>
  <si>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</si>
  <si>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</si>
  <si>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</si>
  <si>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</si>
  <si>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</si>
  <si>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</si>
  <si>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</si>
  <si>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</si>
  <si>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</si>
  <si>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</si>
  <si>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</si>
  <si>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</si>
  <si>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</si>
  <si>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</si>
  <si>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</si>
  <si>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</si>
  <si>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</si>
  <si>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</si>
  <si>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</si>
  <si>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</si>
  <si>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</si>
  <si>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</si>
  <si>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</si>
  <si>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</si>
  <si>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</si>
  <si>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</si>
  <si>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</si>
  <si>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</si>
  <si>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</si>
  <si>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</si>
  <si>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</si>
  <si>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</si>
  <si>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</si>
  <si>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</si>
  <si>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</si>
  <si>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</si>
  <si>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</si>
  <si>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</si>
  <si>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</si>
  <si>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</si>
  <si>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</si>
  <si>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</si>
  <si>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</si>
  <si>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</si>
  <si>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</si>
  <si>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</si>
  <si>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</si>
  <si>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</si>
  <si>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</si>
  <si>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</si>
  <si>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</si>
  <si>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</si>
  <si>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</si>
  <si>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</si>
  <si>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</si>
  <si>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</si>
  <si>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</si>
  <si>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</si>
  <si>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</si>
  <si>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</si>
  <si>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</si>
  <si>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</si>
  <si>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</si>
  <si>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</si>
  <si>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</si>
  <si>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</si>
  <si>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</si>
  <si>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</si>
  <si>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</si>
  <si>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</si>
  <si>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</si>
  <si>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</si>
  <si>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</si>
  <si>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</si>
  <si>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</si>
  <si>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</si>
  <si>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</si>
  <si>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</si>
  <si>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</si>
  <si>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</si>
  <si>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</si>
  <si>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</si>
  <si>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</si>
  <si>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</si>
  <si>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</si>
  <si>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</si>
  <si>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</si>
  <si>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</si>
  <si>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</si>
  <si>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</si>
  <si>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</si>
  <si>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</si>
  <si>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</si>
  <si>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</si>
  <si>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</si>
  <si>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</si>
  <si>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</si>
  <si>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</si>
  <si>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</si>
  <si>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</si>
  <si>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</si>
  <si>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</si>
  <si>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</si>
  <si>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</si>
  <si>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</si>
  <si>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</si>
  <si>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</si>
  <si>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</si>
  <si>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</si>
  <si>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</si>
  <si>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</si>
  <si>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</si>
  <si>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</si>
  <si>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</si>
  <si>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</si>
  <si>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</si>
  <si>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</si>
  <si>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</si>
  <si>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</si>
  <si>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</si>
  <si>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</si>
  <si>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</si>
  <si>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</si>
  <si>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</si>
  <si>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</si>
  <si>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</si>
  <si>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</si>
  <si>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</si>
  <si>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</si>
  <si>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</si>
  <si>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</si>
  <si>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</si>
  <si>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</si>
  <si>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</si>
  <si>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</si>
  <si>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</si>
  <si>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</si>
  <si>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</si>
  <si>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</si>
  <si>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</si>
  <si>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</si>
  <si>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</si>
  <si>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</si>
  <si>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</si>
  <si>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</si>
  <si>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</si>
  <si>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</si>
  <si>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</si>
  <si>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</si>
  <si>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</si>
  <si>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</si>
  <si>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</si>
  <si>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</si>
  <si>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</si>
  <si>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</si>
  <si>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</si>
  <si>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</si>
  <si>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</si>
  <si>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</si>
  <si>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</si>
  <si>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</si>
  <si>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</si>
  <si>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</si>
  <si>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</si>
  <si>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</si>
  <si>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</si>
  <si>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</si>
  <si>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</si>
  <si>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</si>
  <si>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</si>
  <si>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</si>
  <si>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</si>
  <si>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</si>
  <si>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</si>
  <si>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</si>
  <si>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</si>
  <si>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</si>
  <si>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</si>
  <si>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</si>
  <si>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</si>
  <si>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</si>
  <si>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</si>
  <si>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</si>
  <si>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</si>
  <si>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</si>
  <si>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</si>
  <si>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</si>
  <si>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</si>
  <si>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</si>
  <si>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</si>
  <si>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</si>
  <si>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</si>
  <si>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</si>
  <si>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</si>
  <si>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</si>
  <si>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</si>
  <si>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</si>
  <si>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</si>
  <si>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</si>
  <si>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</si>
  <si>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</si>
  <si>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</si>
  <si>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</si>
  <si>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</si>
  <si>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</si>
  <si>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</si>
  <si>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</si>
  <si>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</si>
  <si>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</si>
  <si>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</si>
  <si>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</si>
  <si>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</si>
  <si>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</si>
  <si>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</si>
  <si>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</si>
  <si>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</si>
  <si>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</si>
  <si>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</si>
  <si>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</si>
  <si>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</si>
  <si>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</si>
  <si>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</si>
  <si>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</si>
  <si>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</si>
  <si>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</si>
  <si>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</si>
  <si>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</si>
  <si>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</si>
  <si>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</si>
  <si>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</si>
  <si>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</si>
  <si>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</si>
  <si>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</si>
  <si>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</si>
  <si>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</si>
  <si>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</si>
  <si>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</si>
  <si>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</si>
  <si>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</si>
  <si>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</si>
  <si>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</si>
  <si>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</si>
  <si>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</si>
  <si>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</si>
  <si>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</si>
  <si>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</si>
  <si>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</si>
  <si>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</si>
  <si>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</si>
  <si>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</si>
  <si>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</si>
  <si>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</si>
  <si>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</si>
  <si>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</si>
  <si>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</si>
  <si>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</si>
  <si>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</si>
  <si>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</si>
  <si>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</si>
  <si>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</si>
  <si>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</si>
  <si>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</si>
  <si>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</si>
  <si>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</si>
  <si>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</si>
  <si>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</si>
  <si>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</si>
  <si>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</si>
  <si>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</si>
  <si>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</si>
  <si>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</si>
  <si>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</si>
  <si>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</si>
  <si>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</si>
  <si>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</si>
  <si>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</si>
  <si>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</si>
  <si>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</si>
  <si>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</si>
  <si>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</si>
  <si>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</si>
  <si>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</si>
  <si>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</si>
  <si>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</si>
  <si>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</si>
  <si>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</si>
  <si>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</si>
  <si>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</si>
  <si>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</si>
  <si>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</si>
  <si>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</si>
  <si>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</si>
  <si>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</si>
  <si>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</si>
  <si>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</si>
  <si>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</si>
  <si>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</si>
  <si>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</si>
  <si>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</si>
  <si>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</si>
  <si>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</si>
  <si>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</si>
  <si>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</si>
  <si>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</si>
  <si>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</si>
  <si>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</si>
  <si>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</si>
  <si>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</si>
  <si>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</si>
  <si>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</si>
  <si>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</si>
  <si>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</si>
  <si>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</si>
  <si>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</si>
  <si>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</si>
  <si>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</si>
  <si>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</si>
  <si>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</si>
  <si>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</si>
  <si>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</si>
  <si>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</si>
  <si>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</si>
  <si>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</si>
  <si>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</si>
  <si>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</si>
  <si>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</si>
  <si>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</si>
  <si>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</si>
  <si>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</si>
  <si>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</si>
  <si>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</si>
  <si>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</si>
  <si>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</si>
  <si>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</si>
  <si>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</si>
  <si>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</si>
  <si>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</si>
  <si>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</si>
  <si>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</si>
  <si>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</si>
  <si>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</si>
  <si>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</si>
  <si>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</si>
  <si>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</si>
  <si>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</si>
  <si>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</si>
  <si>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</si>
  <si>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</si>
  <si>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</si>
  <si>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</si>
  <si>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</si>
  <si>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</si>
  <si>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</si>
  <si>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</si>
  <si>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</si>
  <si>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</si>
  <si>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</si>
  <si>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</si>
  <si>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</si>
  <si>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</si>
  <si>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</si>
  <si>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</si>
  <si>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</si>
  <si>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</si>
  <si>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</si>
  <si>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</si>
  <si>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</si>
  <si>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</si>
  <si>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</si>
  <si>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</si>
  <si>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</si>
  <si>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</si>
  <si>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</si>
  <si>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</si>
  <si>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</si>
  <si>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</si>
  <si>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</si>
  <si>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</si>
  <si>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</si>
  <si>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</si>
  <si>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</si>
  <si>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</si>
  <si>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</si>
  <si>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</si>
  <si>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</si>
  <si>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</si>
  <si>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</si>
  <si>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</si>
  <si>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</si>
  <si>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</si>
  <si>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</si>
  <si>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</si>
  <si>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</si>
  <si>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</si>
  <si>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</si>
  <si>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</si>
  <si>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</si>
  <si>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</si>
  <si>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</si>
  <si>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</si>
  <si>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</si>
  <si>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</si>
  <si>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</si>
  <si>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</si>
  <si>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</si>
  <si>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</si>
  <si>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</si>
  <si>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</si>
  <si>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</si>
  <si>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</si>
  <si>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</si>
  <si>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</si>
  <si>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</si>
  <si>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</si>
  <si>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</si>
  <si>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</si>
  <si>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</si>
  <si>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</si>
  <si>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</si>
  <si>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</si>
  <si>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</si>
  <si>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</si>
  <si>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</si>
  <si>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</si>
  <si>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</si>
  <si>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</si>
  <si>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</si>
  <si>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</si>
  <si>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</si>
  <si>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</si>
  <si>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</si>
  <si>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</si>
  <si>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</si>
  <si>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</si>
  <si>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</si>
  <si>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</si>
  <si>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</si>
  <si>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</si>
  <si>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</si>
  <si>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</si>
  <si>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</si>
  <si>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</si>
  <si>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</si>
  <si>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</si>
  <si>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</si>
  <si>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</si>
  <si>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</si>
  <si>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</si>
  <si>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</si>
  <si>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</si>
  <si>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</si>
  <si>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</si>
  <si>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</si>
  <si>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</si>
  <si>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</si>
  <si>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</si>
  <si>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</si>
  <si>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</si>
  <si>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</si>
  <si>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</si>
  <si>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</si>
  <si>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</si>
  <si>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</si>
  <si>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</si>
  <si>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</si>
  <si>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</si>
  <si>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</si>
  <si>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</si>
  <si>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</si>
  <si>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</si>
  <si>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</si>
  <si>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</si>
  <si>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</si>
  <si>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</si>
  <si>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</si>
  <si>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</si>
  <si>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</si>
  <si>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</si>
  <si>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</si>
  <si>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</si>
  <si>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</si>
  <si>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</si>
  <si>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</si>
  <si>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</si>
  <si>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</si>
  <si>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</si>
  <si>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</si>
  <si>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</si>
  <si>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</si>
  <si>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</si>
  <si>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</si>
  <si>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</si>
  <si>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</si>
  <si>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</si>
  <si>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</si>
  <si>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</si>
  <si>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</si>
  <si>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</si>
  <si>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</si>
  <si>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</si>
  <si>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</si>
  <si>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</si>
  <si>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</si>
  <si>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</si>
  <si>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</si>
  <si>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</si>
  <si>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</si>
  <si>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</si>
  <si>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</si>
  <si>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</si>
  <si>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</si>
  <si>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</si>
  <si>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</si>
  <si>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</si>
  <si>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</si>
  <si>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</si>
  <si>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</si>
  <si>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</si>
  <si>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</si>
  <si>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</si>
  <si>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</si>
  <si>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</si>
  <si>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</si>
  <si>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</si>
  <si>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</si>
  <si>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</si>
  <si>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</si>
  <si>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</si>
  <si>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</si>
  <si>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</si>
  <si>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</si>
  <si>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</si>
  <si>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</si>
  <si>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</si>
  <si>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</si>
  <si>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</si>
  <si>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</si>
  <si>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</si>
  <si>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</si>
  <si>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</si>
  <si>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</si>
  <si>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</si>
  <si>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</si>
  <si>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</si>
  <si>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</si>
  <si>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</si>
  <si>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</si>
  <si>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</si>
  <si>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</si>
  <si>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</si>
  <si>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</si>
  <si>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</si>
  <si>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</si>
  <si>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</si>
  <si>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</si>
  <si>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</si>
  <si>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</si>
  <si>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</si>
  <si>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</si>
  <si>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</si>
  <si>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</si>
  <si>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</si>
  <si>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</si>
  <si>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</si>
  <si>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</si>
  <si>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</si>
  <si>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</si>
  <si>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</si>
  <si>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</si>
  <si>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</si>
  <si>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</si>
  <si>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</si>
  <si>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</si>
  <si>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</si>
  <si>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</si>
  <si>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</si>
  <si>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</si>
  <si>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</si>
  <si>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</si>
  <si>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</si>
  <si>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</si>
  <si>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</si>
  <si>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</si>
  <si>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</si>
  <si>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</si>
  <si>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</si>
  <si>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</si>
  <si>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</si>
  <si>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</si>
  <si>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</si>
  <si>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</si>
  <si>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</si>
  <si>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</si>
  <si>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</si>
  <si>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</si>
  <si>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</si>
  <si>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</si>
  <si>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</si>
  <si>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</si>
  <si>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</si>
  <si>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</si>
  <si>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</si>
  <si>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</si>
  <si>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</si>
  <si>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</si>
  <si>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</si>
  <si>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</si>
  <si>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</si>
  <si>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</si>
  <si>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</si>
  <si>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</si>
  <si>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</si>
  <si>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</si>
  <si>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</si>
  <si>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</si>
  <si>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</si>
  <si>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</si>
  <si>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</si>
  <si>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</si>
  <si>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</si>
  <si>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</si>
  <si>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</si>
  <si>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</si>
  <si>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</si>
  <si>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</si>
  <si>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</si>
  <si>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</si>
  <si>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</si>
  <si>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</si>
  <si>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</si>
  <si>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</si>
  <si>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</si>
  <si>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</si>
  <si>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</si>
  <si>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</si>
  <si>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</si>
  <si>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</si>
  <si>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</si>
  <si>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</si>
  <si>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</si>
  <si>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</si>
  <si>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</si>
  <si>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</si>
  <si>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</si>
  <si>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</si>
  <si>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</si>
  <si>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</si>
  <si>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</si>
  <si>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</si>
  <si>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</si>
  <si>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</si>
  <si>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</si>
  <si>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</si>
  <si>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</si>
  <si>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</si>
  <si>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</si>
  <si>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</si>
  <si>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</si>
  <si>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</si>
  <si>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</si>
  <si>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</si>
  <si>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</si>
  <si>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</si>
  <si>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</si>
  <si>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</si>
  <si>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</si>
  <si>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</si>
  <si>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</si>
  <si>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</si>
  <si>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</si>
  <si>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</si>
  <si>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</si>
  <si>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</si>
  <si>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</si>
  <si>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</si>
  <si>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</si>
  <si>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</si>
  <si>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</si>
  <si>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</si>
  <si>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</si>
  <si>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</si>
  <si>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</si>
  <si>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</si>
  <si>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</si>
  <si>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</si>
  <si>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</si>
  <si>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</si>
  <si>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</si>
  <si>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</si>
  <si>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</si>
  <si>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</si>
  <si>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</si>
  <si>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</si>
  <si>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</si>
  <si>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</si>
  <si>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</si>
  <si>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</si>
  <si>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</si>
  <si>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</si>
  <si>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</si>
  <si>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</si>
  <si>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</si>
  <si>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</si>
  <si>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</si>
  <si>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</si>
  <si>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</si>
  <si>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</si>
  <si>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</si>
  <si>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</si>
  <si>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</si>
  <si>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</si>
  <si>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</si>
  <si>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</si>
  <si>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</si>
  <si>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</si>
  <si>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</si>
  <si>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</si>
  <si>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</si>
  <si>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</si>
  <si>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</si>
  <si>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</si>
  <si>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</si>
  <si>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</si>
  <si>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</si>
  <si>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</si>
  <si>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</si>
  <si>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</si>
  <si>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</si>
  <si>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</si>
  <si>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</si>
  <si>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</si>
  <si>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</si>
  <si>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</si>
  <si>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</si>
  <si>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</si>
  <si>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</si>
  <si>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</si>
  <si>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</si>
  <si>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</si>
  <si>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</si>
  <si>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</si>
  <si>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</si>
  <si>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</si>
  <si>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</si>
  <si>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</si>
  <si>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</si>
  <si>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</si>
  <si>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</si>
  <si>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</si>
  <si>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</si>
  <si>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</si>
  <si>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</si>
  <si>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</si>
  <si>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</si>
  <si>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</si>
  <si>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</si>
  <si>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</si>
  <si>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</si>
  <si>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</si>
  <si>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</si>
  <si>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</si>
  <si>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</si>
  <si>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</si>
  <si>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</si>
  <si>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</si>
  <si>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</si>
  <si>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</si>
  <si>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</si>
  <si>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</si>
  <si>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</si>
  <si>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</si>
  <si>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</si>
  <si>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</si>
  <si>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</si>
  <si>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</si>
  <si>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</si>
  <si>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</si>
  <si>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</si>
  <si>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</si>
  <si>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</si>
  <si>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</si>
  <si>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</si>
  <si>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</si>
  <si>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</si>
  <si>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</si>
  <si>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</si>
  <si>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</si>
  <si>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</si>
  <si>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</si>
  <si>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</si>
  <si>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</si>
  <si>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</si>
  <si>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</si>
  <si>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</si>
  <si>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</si>
  <si>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</si>
  <si>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</si>
  <si>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</si>
  <si>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</si>
  <si>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</si>
  <si>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</si>
  <si>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</si>
  <si>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</si>
  <si>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</si>
  <si>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</si>
  <si>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</si>
  <si>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</si>
  <si>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</si>
  <si>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</si>
  <si>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</si>
  <si>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</si>
  <si>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</si>
  <si>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</si>
  <si>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</si>
  <si>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</si>
  <si>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</si>
  <si>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</si>
  <si>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</si>
  <si>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</si>
  <si>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</si>
  <si>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</si>
  <si>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</si>
  <si>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</si>
  <si>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</si>
  <si>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</si>
  <si>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</si>
  <si>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</si>
  <si>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</si>
  <si>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</si>
  <si>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</si>
  <si>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</si>
  <si>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</si>
  <si>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</si>
  <si>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</si>
  <si>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</si>
  <si>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</si>
  <si>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</si>
  <si>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</si>
  <si>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</si>
  <si>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</si>
  <si>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</si>
  <si>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</si>
  <si>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</si>
  <si>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</si>
  <si>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</si>
  <si>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</si>
  <si>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</si>
  <si>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</si>
  <si>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</si>
  <si>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</si>
  <si>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</si>
  <si>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</si>
  <si>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</si>
  <si>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</si>
  <si>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</si>
  <si>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</si>
  <si>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</si>
  <si>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</si>
  <si>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</si>
  <si>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</si>
  <si>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</si>
  <si>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</si>
  <si>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</si>
  <si>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</si>
  <si>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</si>
  <si>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</si>
  <si>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</si>
  <si>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</si>
  <si>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</si>
  <si>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</si>
  <si>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</si>
  <si>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</si>
  <si>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</si>
  <si>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</si>
  <si>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</si>
  <si>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</si>
  <si>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</si>
  <si>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</si>
  <si>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</si>
  <si>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</si>
  <si>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</si>
  <si>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</si>
  <si>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</si>
  <si>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</si>
  <si>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</si>
  <si>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</si>
  <si>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</si>
  <si>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</si>
  <si>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</si>
  <si>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</si>
  <si>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</si>
  <si>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</si>
  <si>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</si>
  <si>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</si>
  <si>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</si>
  <si>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</si>
  <si>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</si>
  <si>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</si>
  <si>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</si>
  <si>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</si>
  <si>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</si>
  <si>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</si>
  <si>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</si>
  <si>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</si>
  <si>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</si>
  <si>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</si>
  <si>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</si>
  <si>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</si>
  <si>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</si>
  <si>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</si>
  <si>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</si>
  <si>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</si>
  <si>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</si>
  <si>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</si>
  <si>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</si>
  <si>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</si>
  <si>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</si>
  <si>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</si>
  <si>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</si>
  <si>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</si>
  <si>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</si>
  <si>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</si>
  <si>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</si>
  <si>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</si>
  <si>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</si>
  <si>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</si>
  <si>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</si>
  <si>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</si>
  <si>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</si>
  <si>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</si>
  <si>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</si>
  <si>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</si>
  <si>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</si>
  <si>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</si>
  <si>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</si>
  <si>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</si>
  <si>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</si>
  <si>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</si>
  <si>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</si>
  <si>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</si>
  <si>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</si>
  <si>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</si>
  <si>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</si>
  <si>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</si>
  <si>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</si>
  <si>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</si>
  <si>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</si>
  <si>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</si>
  <si>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</si>
  <si>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</si>
  <si>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</si>
  <si>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</si>
  <si>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</si>
  <si>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</si>
  <si>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</si>
  <si>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</si>
  <si>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</si>
  <si>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</si>
  <si>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</si>
  <si>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</si>
  <si>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</si>
  <si>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</si>
  <si>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</si>
  <si>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</si>
  <si>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</si>
  <si>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</si>
  <si>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</si>
  <si>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</si>
  <si>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</si>
  <si>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</si>
  <si>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</si>
  <si>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</si>
  <si>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</si>
  <si>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</si>
  <si>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</si>
  <si>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</si>
  <si>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</si>
  <si>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</si>
  <si>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</si>
  <si>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</si>
  <si>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</si>
  <si>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</si>
  <si>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</si>
  <si>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</si>
  <si>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</si>
  <si>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</si>
  <si>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</si>
  <si>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</si>
  <si>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</si>
  <si>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</si>
  <si>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</si>
  <si>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</si>
  <si>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</si>
  <si>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</si>
  <si>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</si>
  <si>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</si>
  <si>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</si>
  <si>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</si>
  <si>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</si>
  <si>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</si>
  <si>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</si>
  <si>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</si>
  <si>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</si>
  <si>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</si>
  <si>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</si>
  <si>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</si>
  <si>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</si>
  <si>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</si>
  <si>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</si>
  <si>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</si>
  <si>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</si>
  <si>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</si>
  <si>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</si>
  <si>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</si>
  <si>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</si>
  <si>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</si>
  <si>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</si>
  <si>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</si>
  <si>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</si>
  <si>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</si>
  <si>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</si>
  <si>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</si>
  <si>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</si>
  <si>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</si>
  <si>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</si>
  <si>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</si>
  <si>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</si>
  <si>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</si>
  <si>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</si>
  <si>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</si>
  <si>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</si>
  <si>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</si>
  <si>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</si>
  <si>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</si>
  <si>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</si>
  <si>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</si>
  <si>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</si>
  <si>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</si>
  <si>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</si>
  <si>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</si>
  <si>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</si>
  <si>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</si>
  <si>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</si>
  <si>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</si>
  <si>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</si>
  <si>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</si>
  <si>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</si>
  <si>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</si>
  <si>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</si>
  <si>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</si>
  <si>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</si>
  <si>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</si>
  <si>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</si>
  <si>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</si>
  <si>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</si>
  <si>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</si>
  <si>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</si>
  <si>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</si>
  <si>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</si>
  <si>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</si>
  <si>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</si>
  <si>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</si>
  <si>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</si>
  <si>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</si>
  <si>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</si>
  <si>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</si>
  <si>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</si>
  <si>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</si>
  <si>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</si>
  <si>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</si>
  <si>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</si>
  <si>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</si>
  <si>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</si>
  <si>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</si>
  <si>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</si>
  <si>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</si>
  <si>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</si>
  <si>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</si>
  <si>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</si>
  <si>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</si>
  <si>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</si>
  <si>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</si>
  <si>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</si>
  <si>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</si>
  <si>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</si>
  <si>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</si>
  <si>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</si>
  <si>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</si>
  <si>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</si>
  <si>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</si>
  <si>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</si>
  <si>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</si>
  <si>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</si>
  <si>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</si>
  <si>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</si>
  <si>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</si>
  <si>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</si>
  <si>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</si>
  <si>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</si>
  <si>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</si>
  <si>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</si>
  <si>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</si>
  <si>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</si>
  <si>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</si>
  <si>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</si>
  <si>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</si>
  <si>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</si>
  <si>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</si>
  <si>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</si>
  <si>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</si>
  <si>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</si>
  <si>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</si>
  <si>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</si>
  <si>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</si>
  <si>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</si>
  <si>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</si>
  <si>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</si>
  <si>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</si>
  <si>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</si>
  <si>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</si>
  <si>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</si>
  <si>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</si>
  <si>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</si>
  <si>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</si>
  <si>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</si>
  <si>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</si>
  <si>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</si>
  <si>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</si>
  <si>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</si>
  <si>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</si>
  <si>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</si>
  <si>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</si>
  <si>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</si>
  <si>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</si>
  <si>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</si>
  <si>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</si>
  <si>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</si>
  <si>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</si>
  <si>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</si>
  <si>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</si>
  <si>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</si>
  <si>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</si>
  <si>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</si>
  <si>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</si>
  <si>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</si>
  <si>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</si>
  <si>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</si>
  <si>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</si>
  <si>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</si>
  <si>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</si>
  <si>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</si>
  <si>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</si>
  <si>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</si>
  <si>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</si>
  <si>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</si>
  <si>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</si>
  <si>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</si>
  <si>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</si>
  <si>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</si>
  <si>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</si>
  <si>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</si>
  <si>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</si>
  <si>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</si>
  <si>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</si>
  <si>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</si>
  <si>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</si>
  <si>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</si>
  <si>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</si>
  <si>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</si>
  <si>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</si>
  <si>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</si>
  <si>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</si>
  <si>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</si>
  <si>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</si>
  <si>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</si>
  <si>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</si>
  <si>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</si>
  <si>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</si>
  <si>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</si>
  <si>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</si>
  <si>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</si>
  <si>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</si>
  <si>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</si>
  <si>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</si>
  <si>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</si>
  <si>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</si>
  <si>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</si>
  <si>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</si>
  <si>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</si>
  <si>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</si>
  <si>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</si>
  <si>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</si>
  <si>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</si>
  <si>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</si>
  <si>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</si>
  <si>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</si>
  <si>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</si>
  <si>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</si>
  <si>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</si>
  <si>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</si>
  <si>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</si>
  <si>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</si>
  <si>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</si>
  <si>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</si>
  <si>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</si>
  <si>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</si>
  <si>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</si>
  <si>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</si>
  <si>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</si>
  <si>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</si>
  <si>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</si>
  <si>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</si>
  <si>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</si>
  <si>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</si>
  <si>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</si>
  <si>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</si>
  <si>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</si>
  <si>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</si>
  <si>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</si>
  <si>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</si>
  <si>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</si>
  <si>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</si>
  <si>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</si>
  <si>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</si>
  <si>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</si>
  <si>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</si>
  <si>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</si>
  <si>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</si>
  <si>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</si>
  <si>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</si>
  <si>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</si>
  <si>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</si>
  <si>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</si>
  <si>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</si>
  <si>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</si>
  <si>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</si>
  <si>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</si>
  <si>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</si>
  <si>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</si>
  <si>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</si>
  <si>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</si>
  <si>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</si>
  <si>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</si>
  <si>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</si>
  <si>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</si>
  <si>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</si>
  <si>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</si>
  <si>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</si>
  <si>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</si>
  <si>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</si>
  <si>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</si>
  <si>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</si>
  <si>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</si>
  <si>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</si>
  <si>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</si>
  <si>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</si>
  <si>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</si>
  <si>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</si>
  <si>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</si>
  <si>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</si>
  <si>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</si>
  <si>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</si>
  <si>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</si>
  <si>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</si>
  <si>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</si>
  <si>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</si>
  <si>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</si>
  <si>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</si>
  <si>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</si>
  <si>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</si>
  <si>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</si>
  <si>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</si>
  <si>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</si>
  <si>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</si>
  <si>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</si>
  <si>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</si>
  <si>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</si>
  <si>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</si>
  <si>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</si>
  <si>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</si>
  <si>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</si>
  <si>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</si>
  <si>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</si>
  <si>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</si>
  <si>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</si>
  <si>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</si>
  <si>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</si>
  <si>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</si>
  <si>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</si>
  <si>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</si>
  <si>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</si>
  <si>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</si>
  <si>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</si>
  <si>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</si>
  <si>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</si>
  <si>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</si>
  <si>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</si>
  <si>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</si>
  <si>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</si>
  <si>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</si>
  <si>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</si>
  <si>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</si>
  <si>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</si>
  <si>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</si>
  <si>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</si>
  <si>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</si>
  <si>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</si>
  <si>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</si>
  <si>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</si>
  <si>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</si>
  <si>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</si>
  <si>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</si>
  <si>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</si>
  <si>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</si>
  <si>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</si>
  <si>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</si>
  <si>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</si>
  <si>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</si>
  <si>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</si>
  <si>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</si>
  <si>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</si>
  <si>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</si>
  <si>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</si>
  <si>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</si>
  <si>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</si>
  <si>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</si>
  <si>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</si>
  <si>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</si>
  <si>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</si>
  <si>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</si>
  <si>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</si>
  <si>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</si>
  <si>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</si>
  <si>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</si>
  <si>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</si>
  <si>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</si>
  <si>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</si>
  <si>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</si>
  <si>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</si>
  <si>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</si>
  <si>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</si>
  <si>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</si>
  <si>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</si>
  <si>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</si>
  <si>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</si>
  <si>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</si>
  <si>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</si>
  <si>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</si>
  <si>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</si>
  <si>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</si>
  <si>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</si>
  <si>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</si>
  <si>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</si>
  <si>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</si>
  <si>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</si>
  <si>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</si>
  <si>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</si>
  <si>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</si>
  <si>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</si>
  <si>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</si>
  <si>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</si>
  <si>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</si>
  <si>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</si>
  <si>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</si>
  <si>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</si>
  <si>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</si>
  <si>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</si>
  <si>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</si>
  <si>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</si>
  <si>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</si>
  <si>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</si>
  <si>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</si>
  <si>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</si>
  <si>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</si>
  <si>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</si>
  <si>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</si>
  <si>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</si>
  <si>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</si>
  <si>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</si>
  <si>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</si>
  <si>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</si>
  <si>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</si>
  <si>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</si>
  <si>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</si>
  <si>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</si>
  <si>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</si>
  <si>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</si>
  <si>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</si>
  <si>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</si>
  <si>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</si>
  <si>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</si>
  <si>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</si>
  <si>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</si>
  <si>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</si>
  <si>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</si>
  <si>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</si>
  <si>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</si>
  <si>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</si>
  <si>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</si>
  <si>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</si>
  <si>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</si>
  <si>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</si>
  <si>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</si>
  <si>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</si>
  <si>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</si>
  <si>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</si>
  <si>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</si>
  <si>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</si>
  <si>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</si>
  <si>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</si>
  <si>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</si>
  <si>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</si>
  <si>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</si>
  <si>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</si>
  <si>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</si>
  <si>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</si>
  <si>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</si>
  <si>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</si>
  <si>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</si>
  <si>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</si>
  <si>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</si>
  <si>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</si>
  <si>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</si>
  <si>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</si>
  <si>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</si>
  <si>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</si>
  <si>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</si>
  <si>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</si>
  <si>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</si>
  <si>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</si>
  <si>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</si>
  <si>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</si>
  <si>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</si>
  <si>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</si>
  <si>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</si>
  <si>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</si>
  <si>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</si>
  <si>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</si>
  <si>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</si>
  <si>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</si>
  <si>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</si>
  <si>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</si>
  <si>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</si>
  <si>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</si>
  <si>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</si>
  <si>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</si>
  <si>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</si>
  <si>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</si>
  <si>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</si>
  <si>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</si>
  <si>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</si>
  <si>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</si>
  <si>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</si>
  <si>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</si>
  <si>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</si>
  <si>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</si>
  <si>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</si>
  <si>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</si>
  <si>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</si>
  <si>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</si>
  <si>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</si>
  <si>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</si>
  <si>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</si>
  <si>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</si>
  <si>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</si>
  <si>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</si>
  <si>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</si>
  <si>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</si>
  <si>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</si>
  <si>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</si>
  <si>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</si>
  <si>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</si>
  <si>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</si>
  <si>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</si>
  <si>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</si>
  <si>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</si>
  <si>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</si>
  <si>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</si>
  <si>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</si>
  <si>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</si>
  <si>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</si>
  <si>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</si>
  <si>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</si>
  <si>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</si>
  <si>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</si>
  <si>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</si>
  <si>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</si>
  <si>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</si>
  <si>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</si>
  <si>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</si>
  <si>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</si>
  <si>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</si>
  <si>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</si>
  <si>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</si>
  <si>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</si>
  <si>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</si>
  <si>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</si>
  <si>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</si>
  <si>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</si>
  <si>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</si>
  <si>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</si>
  <si>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</si>
  <si>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</si>
  <si>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</si>
  <si>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</si>
  <si>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</si>
  <si>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</si>
  <si>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</si>
  <si>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</si>
  <si>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</si>
  <si>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</si>
  <si>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</si>
  <si>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</si>
  <si>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</si>
  <si>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</si>
  <si>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</si>
  <si>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</si>
  <si>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</si>
  <si>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</si>
  <si>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</si>
  <si>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</si>
  <si>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</si>
  <si>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</si>
  <si>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</si>
  <si>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</si>
  <si>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</si>
  <si>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</si>
  <si>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</si>
  <si>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</si>
  <si>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</si>
  <si>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</si>
  <si>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</si>
  <si>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</si>
  <si>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</si>
  <si>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</si>
  <si>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</si>
  <si>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</si>
  <si>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</si>
  <si>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</si>
  <si>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</si>
  <si>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</si>
  <si>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</si>
  <si>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</si>
  <si>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</si>
  <si>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</si>
  <si>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</si>
  <si>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</si>
  <si>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</si>
  <si>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</si>
  <si>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</si>
  <si>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</si>
  <si>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</si>
  <si>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</si>
  <si>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</si>
  <si>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</si>
  <si>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</si>
  <si>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</si>
  <si>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</si>
  <si>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</si>
  <si>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</si>
  <si>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</si>
  <si>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</si>
  <si>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</si>
  <si>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</si>
  <si>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</si>
  <si>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</si>
  <si>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</si>
  <si>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</si>
  <si>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</si>
  <si>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</si>
  <si>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</si>
  <si>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</si>
  <si>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</si>
  <si>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</si>
  <si>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</si>
  <si>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</si>
  <si>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</si>
  <si>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</si>
  <si>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</si>
  <si>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</si>
  <si>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</si>
  <si>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</si>
  <si>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</si>
  <si>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</si>
  <si>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</si>
  <si>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</si>
  <si>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</si>
  <si>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</si>
  <si>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</si>
  <si>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</si>
  <si>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</si>
  <si>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</si>
  <si>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</si>
  <si>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</si>
  <si>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</si>
  <si>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</si>
  <si>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</si>
  <si>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</si>
  <si>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</si>
  <si>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</si>
  <si>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</si>
  <si>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</si>
  <si>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</si>
  <si>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</si>
  <si>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</si>
  <si>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</si>
  <si>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</si>
  <si>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</si>
  <si>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</si>
  <si>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</si>
  <si>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</si>
  <si>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</si>
  <si>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</si>
  <si>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</si>
  <si>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</si>
  <si>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</si>
  <si>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</si>
  <si>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</si>
  <si>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</si>
  <si>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</si>
  <si>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</si>
  <si>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</si>
  <si>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</si>
  <si>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</si>
  <si>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</si>
  <si>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</si>
  <si>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</si>
  <si>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</si>
  <si>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</si>
  <si>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</si>
  <si>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</si>
  <si>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</si>
  <si>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</si>
  <si>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</si>
  <si>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</si>
  <si>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</si>
  <si>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</si>
  <si>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</si>
  <si>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</si>
  <si>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</si>
  <si>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</si>
  <si>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</si>
  <si>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</si>
  <si>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</si>
  <si>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</si>
  <si>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</si>
  <si>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</si>
  <si>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</si>
  <si>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</si>
  <si>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</si>
  <si>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</si>
  <si>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</si>
  <si>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</si>
  <si>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</si>
  <si>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</si>
  <si>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</si>
  <si>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</si>
  <si>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</si>
  <si>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</si>
  <si>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</si>
  <si>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</si>
  <si>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</si>
  <si>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</si>
  <si>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</si>
  <si>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</si>
  <si>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</si>
  <si>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</si>
  <si>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</si>
  <si>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</si>
  <si>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</si>
  <si>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</si>
  <si>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</si>
  <si>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</si>
  <si>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</si>
  <si>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</si>
  <si>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</si>
  <si>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</si>
  <si>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</si>
  <si>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</si>
  <si>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</si>
  <si>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</si>
  <si>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</si>
  <si>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</si>
  <si>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</si>
  <si>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</si>
  <si>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</si>
  <si>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</si>
  <si>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</si>
  <si>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</si>
  <si>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</si>
  <si>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</si>
  <si>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</si>
  <si>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</si>
  <si>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</si>
  <si>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</si>
  <si>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</si>
  <si>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</si>
  <si>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</si>
  <si>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</si>
  <si>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</si>
  <si>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</si>
  <si>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</si>
  <si>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</si>
  <si>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</si>
  <si>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</si>
  <si>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</si>
  <si>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</si>
  <si>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</si>
  <si>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</si>
  <si>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</si>
  <si>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</si>
  <si>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</si>
  <si>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</si>
  <si>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</si>
  <si>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</si>
  <si>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</si>
  <si>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</si>
  <si>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</si>
  <si>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</si>
  <si>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</si>
  <si>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</si>
  <si>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</si>
  <si>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</si>
  <si>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</si>
  <si>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</si>
  <si>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</si>
  <si>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</si>
  <si>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</si>
  <si>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</si>
  <si>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</si>
  <si>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</si>
  <si>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</si>
  <si>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</si>
  <si>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</si>
  <si>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</si>
  <si>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</si>
  <si>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</si>
  <si>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</si>
  <si>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</si>
  <si>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</si>
  <si>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</si>
  <si>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</si>
  <si>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</si>
  <si>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</si>
  <si>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</si>
  <si>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</si>
  <si>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</si>
  <si>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</si>
  <si>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</si>
  <si>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</si>
  <si>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</si>
  <si>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</si>
  <si>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</si>
  <si>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</si>
  <si>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</si>
  <si>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</si>
  <si>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</si>
  <si>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</si>
  <si>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</si>
  <si>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</si>
  <si>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</si>
  <si>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</si>
  <si>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</si>
  <si>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</si>
  <si>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</si>
  <si>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</si>
  <si>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</si>
  <si>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</si>
  <si>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</si>
  <si>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</si>
  <si>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</si>
  <si>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</si>
  <si>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</si>
  <si>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</si>
  <si>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</si>
  <si>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</si>
  <si>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</si>
  <si>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</si>
  <si>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</si>
  <si>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</si>
  <si>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</si>
  <si>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</si>
  <si>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</si>
  <si>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</si>
  <si>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</si>
  <si>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</si>
  <si>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</si>
  <si>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</si>
  <si>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</si>
  <si>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</si>
  <si>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</si>
  <si>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</si>
  <si>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</si>
  <si>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</si>
  <si>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</si>
  <si>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</si>
  <si>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</si>
  <si>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</si>
  <si>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</si>
  <si>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</si>
  <si>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</si>
  <si>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</si>
  <si>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</si>
  <si>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</si>
  <si>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</si>
  <si>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</si>
  <si>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</si>
  <si>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</si>
  <si>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</si>
  <si>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</si>
  <si>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</si>
  <si>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</si>
  <si>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</si>
  <si>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</si>
  <si>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</si>
  <si>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</si>
  <si>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</si>
  <si>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</si>
  <si>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</si>
  <si>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</si>
  <si>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</si>
  <si>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</si>
  <si>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</si>
  <si>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</si>
  <si>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</si>
  <si>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</si>
  <si>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</si>
  <si>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</si>
  <si>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</si>
  <si>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</si>
  <si>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</si>
  <si>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</si>
  <si>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</si>
  <si>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</si>
  <si>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</si>
  <si>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</si>
  <si>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</si>
  <si>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</si>
  <si>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</si>
  <si>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</si>
  <si>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</si>
  <si>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</si>
  <si>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</si>
  <si>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</si>
  <si>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</si>
  <si>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</si>
  <si>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</si>
  <si>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</si>
  <si>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</si>
  <si>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</si>
  <si>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</si>
  <si>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</si>
  <si>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</si>
  <si>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</si>
  <si>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</si>
  <si>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</si>
  <si>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</si>
  <si>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</si>
  <si>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</si>
  <si>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</si>
  <si>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</si>
  <si>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</si>
  <si>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</si>
  <si>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</si>
  <si>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</si>
  <si>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</si>
  <si>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</si>
  <si>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</si>
  <si>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</si>
  <si>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</si>
  <si>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</si>
  <si>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</si>
  <si>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</si>
  <si>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</si>
  <si>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</si>
  <si>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</si>
  <si>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</si>
  <si>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</si>
  <si>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</si>
  <si>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</si>
  <si>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</si>
  <si>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</si>
  <si>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</si>
  <si>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</si>
  <si>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</si>
  <si>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</si>
  <si>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</si>
  <si>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</si>
  <si>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</si>
  <si>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</si>
  <si>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</si>
  <si>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</si>
  <si>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</si>
  <si>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</si>
  <si>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</si>
  <si>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</si>
  <si>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</si>
  <si>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</si>
  <si>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</si>
  <si>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</si>
  <si>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</si>
  <si>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</si>
  <si>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</si>
  <si>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</si>
  <si>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</si>
  <si>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</si>
  <si>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</si>
  <si>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</si>
  <si>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</si>
  <si>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</si>
  <si>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</si>
  <si>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</si>
  <si>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</si>
  <si>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</si>
  <si>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</si>
  <si>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</si>
  <si>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</si>
  <si>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</si>
  <si>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</si>
  <si>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</si>
  <si>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</si>
  <si>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</si>
  <si>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</si>
  <si>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</si>
  <si>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</si>
  <si>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</si>
  <si>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</si>
  <si>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</si>
  <si>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</si>
  <si>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</si>
  <si>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</si>
  <si>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</si>
  <si>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</si>
  <si>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</si>
  <si>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</si>
  <si>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</si>
  <si>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</si>
  <si>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</si>
  <si>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</si>
  <si>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</si>
  <si>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</si>
  <si>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</si>
  <si>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</si>
  <si>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</si>
  <si>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</si>
  <si>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</si>
  <si>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</si>
  <si>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</si>
  <si>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</si>
  <si>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</si>
  <si>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</si>
  <si>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</si>
  <si>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</si>
  <si>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</si>
  <si>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</si>
  <si>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</si>
  <si>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</si>
  <si>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</si>
  <si>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</si>
  <si>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</si>
  <si>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</si>
  <si>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</si>
  <si>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</si>
  <si>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</si>
  <si>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</si>
  <si>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</si>
  <si>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</si>
  <si>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</si>
  <si>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</si>
  <si>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</si>
  <si>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</si>
  <si>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</si>
  <si>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</si>
  <si>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</si>
  <si>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</si>
  <si>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</si>
  <si>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</si>
  <si>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</si>
  <si>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</si>
  <si>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</si>
  <si>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</si>
  <si>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</si>
  <si>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</si>
  <si>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</si>
  <si>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</si>
  <si>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</si>
  <si>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</si>
  <si>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</si>
  <si>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</si>
  <si>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</si>
  <si>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</si>
  <si>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</si>
  <si>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</si>
  <si>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</si>
  <si>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</si>
  <si>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</si>
  <si>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</si>
  <si>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</si>
  <si>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</si>
  <si>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</si>
  <si>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</si>
  <si>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</si>
  <si>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</si>
  <si>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</si>
  <si>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</si>
  <si>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</si>
  <si>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</si>
  <si>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</si>
  <si>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</si>
  <si>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</si>
  <si>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</si>
  <si>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</si>
  <si>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</si>
  <si>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</si>
  <si>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</si>
  <si>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</si>
  <si>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</si>
  <si>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</si>
  <si>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</si>
  <si>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</si>
  <si>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</si>
  <si>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</si>
  <si>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</si>
  <si>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</si>
  <si>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</si>
  <si>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</si>
  <si>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</si>
  <si>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</si>
  <si>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</si>
  <si>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</si>
  <si>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</si>
  <si>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</si>
  <si>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</si>
  <si>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</si>
  <si>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</si>
  <si>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</si>
  <si>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</si>
  <si>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</si>
  <si>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</si>
  <si>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</si>
  <si>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</si>
  <si>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</si>
  <si>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</si>
  <si>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</si>
  <si>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</si>
  <si>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</si>
  <si>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</si>
  <si>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</si>
  <si>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</si>
  <si>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</si>
  <si>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</si>
  <si>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</si>
  <si>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</si>
  <si>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</si>
  <si>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</si>
  <si>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</si>
  <si>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</si>
  <si>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</si>
  <si>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</si>
  <si>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</si>
  <si>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</si>
  <si>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</si>
  <si>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</si>
  <si>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</si>
  <si>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</si>
  <si>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</si>
  <si>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</si>
  <si>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</si>
  <si>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</si>
  <si>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</si>
  <si>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</si>
  <si>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</si>
  <si>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</si>
  <si>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</si>
  <si>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</si>
  <si>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</si>
  <si>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</si>
  <si>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</si>
  <si>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</si>
  <si>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</si>
  <si>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</si>
  <si>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</si>
  <si>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</si>
  <si>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</si>
  <si>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</si>
  <si>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</si>
  <si>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</si>
  <si>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</si>
  <si>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</si>
  <si>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</si>
  <si>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</si>
  <si>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</si>
  <si>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</si>
  <si>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</si>
  <si>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</si>
  <si>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</si>
  <si>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</si>
  <si>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</si>
  <si>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</si>
  <si>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</si>
  <si>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</si>
  <si>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</si>
  <si>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</si>
  <si>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</si>
  <si>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</si>
  <si>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</si>
  <si>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</si>
  <si>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</si>
  <si>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</si>
  <si>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</si>
  <si>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</si>
  <si>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</si>
  <si>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</si>
  <si>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</si>
  <si>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</si>
  <si>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</si>
  <si>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</si>
  <si>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</si>
  <si>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</si>
  <si>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</si>
  <si>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</si>
  <si>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</si>
  <si>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</si>
  <si>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</si>
  <si>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</si>
  <si>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</si>
  <si>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</si>
  <si>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</si>
  <si>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</si>
  <si>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</si>
  <si>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</si>
  <si>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</si>
  <si>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</si>
  <si>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</si>
  <si>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</si>
  <si>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</si>
  <si>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</si>
  <si>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</si>
  <si>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</si>
  <si>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</si>
  <si>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</si>
  <si>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</si>
  <si>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</si>
  <si>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</si>
  <si>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</si>
  <si>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</si>
  <si>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</si>
  <si>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</si>
  <si>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</si>
  <si>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</si>
  <si>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</si>
  <si>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</si>
  <si>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</si>
  <si>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</si>
  <si>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</si>
  <si>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</si>
  <si>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</si>
  <si>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</si>
  <si>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</si>
  <si>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</si>
  <si>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</si>
  <si>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</si>
  <si>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</si>
  <si>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</si>
  <si>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</si>
  <si>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</si>
  <si>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</si>
  <si>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</si>
  <si>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</si>
  <si>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</si>
  <si>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</si>
  <si>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</si>
  <si>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</si>
  <si>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</si>
  <si>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</si>
  <si>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</si>
  <si>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</si>
  <si>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</si>
  <si>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</si>
  <si>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</si>
  <si>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</si>
  <si>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</si>
  <si>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</si>
  <si>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</si>
  <si>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</si>
  <si>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</si>
  <si>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</si>
  <si>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</si>
  <si>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</si>
  <si>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</si>
  <si>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</si>
  <si>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</si>
  <si>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</si>
  <si>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</si>
  <si>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</si>
  <si>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</si>
  <si>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</si>
  <si>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</si>
  <si>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</si>
  <si>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</si>
  <si>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</si>
  <si>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</si>
  <si>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</si>
  <si>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</si>
  <si>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</si>
  <si>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</si>
  <si>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</si>
  <si>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</si>
  <si>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</si>
  <si>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</si>
  <si>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</si>
  <si>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</si>
  <si>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</si>
  <si>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</si>
  <si>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</si>
  <si>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</si>
  <si>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</si>
  <si>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</si>
  <si>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</si>
  <si>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</si>
  <si>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</si>
  <si>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</si>
  <si>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</si>
  <si>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</si>
  <si>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</si>
  <si>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</si>
  <si>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</si>
  <si>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</si>
  <si>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</si>
  <si>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</si>
  <si>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</si>
  <si>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</si>
  <si>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</si>
  <si>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</si>
  <si>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</si>
  <si>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</si>
  <si>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</si>
  <si>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</si>
  <si>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</si>
  <si>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</si>
  <si>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</si>
  <si>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</si>
  <si>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</si>
  <si>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</si>
  <si>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</si>
  <si>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</si>
  <si>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</si>
  <si>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</si>
  <si>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</si>
  <si>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</si>
  <si>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</si>
  <si>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</si>
  <si>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</si>
  <si>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</si>
  <si>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</si>
  <si>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</si>
  <si>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</si>
  <si>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</si>
  <si>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</si>
  <si>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</si>
  <si>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</si>
  <si>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</si>
  <si>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</si>
  <si>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</si>
  <si>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</si>
  <si>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</si>
  <si>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</si>
  <si>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</si>
  <si>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</si>
  <si>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</si>
  <si>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</si>
  <si>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</si>
  <si>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</si>
  <si>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</si>
  <si>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</si>
  <si>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</si>
  <si>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</si>
  <si>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</si>
  <si>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</si>
  <si>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</si>
  <si>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</si>
  <si>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</si>
  <si>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</si>
  <si>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</si>
  <si>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</si>
  <si>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</si>
  <si>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</si>
  <si>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</si>
  <si>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</si>
  <si>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</si>
  <si>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</si>
  <si>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</si>
  <si>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</si>
  <si>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</si>
  <si>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</si>
  <si>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</si>
  <si>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</si>
  <si>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</si>
  <si>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</si>
  <si>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</si>
  <si>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</si>
  <si>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</si>
  <si>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</si>
  <si>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</si>
  <si>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</si>
  <si>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</si>
  <si>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</si>
  <si>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</si>
  <si>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</si>
  <si>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</si>
  <si>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</si>
  <si>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</si>
  <si>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</si>
  <si>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</si>
  <si>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</si>
  <si>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</si>
  <si>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</si>
  <si>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</si>
  <si>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</si>
  <si>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</si>
  <si>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</si>
  <si>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</si>
  <si>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</si>
  <si>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</si>
  <si>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</si>
  <si>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</si>
  <si>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</si>
  <si>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</si>
  <si>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</si>
  <si>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</si>
  <si>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</si>
  <si>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</si>
  <si>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</si>
  <si>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</si>
  <si>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</si>
  <si>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</si>
  <si>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</si>
  <si>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</si>
  <si>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</si>
  <si>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</si>
  <si>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</si>
  <si>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</si>
  <si>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</si>
  <si>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</si>
  <si>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</si>
  <si>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</si>
  <si>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</si>
  <si>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</si>
  <si>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</si>
  <si>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</si>
  <si>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</si>
  <si>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</si>
  <si>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</si>
  <si>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</si>
  <si>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</si>
  <si>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</si>
  <si>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</si>
  <si>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</si>
  <si>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</si>
  <si>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</si>
  <si>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</si>
  <si>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</si>
  <si>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</si>
  <si>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</si>
  <si>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</si>
  <si>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</si>
  <si>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</si>
  <si>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</si>
  <si>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</si>
  <si>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</si>
  <si>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</si>
  <si>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</si>
  <si>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</si>
  <si>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</si>
  <si>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</si>
  <si>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</si>
  <si>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</si>
  <si>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</si>
  <si>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</si>
  <si>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</si>
  <si>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</si>
  <si>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</si>
  <si>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</si>
  <si>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</si>
  <si>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</si>
  <si>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</si>
  <si>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</si>
  <si>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</si>
  <si>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</si>
  <si>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</si>
  <si>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</si>
  <si>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</si>
  <si>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</si>
  <si>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</si>
  <si>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</si>
  <si>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</si>
  <si>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</si>
  <si>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</si>
  <si>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</si>
  <si>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</si>
  <si>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</si>
  <si>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</si>
  <si>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</si>
  <si>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</si>
  <si>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</si>
  <si>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</si>
  <si>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</si>
  <si>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</si>
  <si>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</si>
  <si>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</si>
  <si>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</si>
  <si>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</si>
  <si>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</si>
  <si>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</si>
  <si>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</si>
  <si>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</si>
  <si>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</si>
  <si>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</si>
  <si>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</si>
  <si>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</si>
  <si>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</si>
  <si>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</si>
  <si>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</si>
  <si>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</si>
  <si>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</si>
  <si>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</si>
  <si>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</si>
  <si>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</si>
  <si>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</si>
  <si>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</si>
  <si>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</si>
  <si>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</si>
  <si>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</si>
  <si>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</si>
  <si>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</si>
  <si>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</si>
  <si>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</si>
  <si>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</si>
  <si>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</si>
  <si>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</si>
  <si>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</si>
  <si>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</si>
  <si>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</si>
  <si>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</si>
  <si>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</si>
  <si>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</si>
  <si>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</si>
  <si>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</si>
  <si>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</si>
  <si>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</si>
  <si>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</si>
  <si>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</si>
  <si>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</si>
  <si>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</si>
  <si>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</si>
  <si>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</si>
  <si>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</si>
  <si>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</si>
  <si>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</si>
  <si>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</si>
  <si>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</si>
  <si>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</si>
  <si>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</si>
  <si>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</si>
  <si>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</si>
  <si>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</si>
  <si>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</si>
  <si>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</si>
  <si>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</si>
  <si>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</si>
  <si>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</si>
  <si>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</si>
  <si>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</si>
  <si>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</si>
  <si>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</si>
  <si>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</si>
  <si>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</si>
  <si>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</si>
  <si>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</si>
  <si>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</si>
  <si>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</si>
  <si>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</si>
  <si>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</si>
  <si>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</si>
  <si>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</si>
  <si>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</si>
  <si>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</si>
  <si>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</si>
  <si>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</si>
  <si>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</si>
  <si>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</si>
  <si>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</si>
  <si>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</si>
  <si>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</si>
  <si>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</si>
  <si>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</si>
  <si>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</si>
  <si>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</si>
  <si>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</si>
  <si>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</si>
  <si>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</si>
  <si>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</si>
  <si>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</si>
  <si>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</si>
  <si>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</si>
  <si>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</si>
  <si>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</si>
  <si>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</si>
  <si>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</si>
  <si>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</si>
  <si>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</si>
  <si>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</si>
  <si>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</si>
  <si>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</si>
  <si>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</si>
  <si>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</si>
  <si>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</si>
  <si>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</si>
  <si>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</si>
  <si>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</si>
  <si>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</si>
  <si>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</si>
  <si>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</si>
  <si>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</si>
  <si>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</si>
  <si>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</si>
  <si>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</si>
  <si>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</si>
  <si>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</si>
  <si>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</si>
  <si>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</si>
  <si>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</si>
  <si>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</si>
  <si>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</si>
  <si>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</si>
  <si>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</si>
  <si>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</si>
  <si>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</si>
  <si>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</si>
  <si>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</si>
  <si>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</si>
  <si>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</si>
  <si>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</si>
  <si>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</si>
  <si>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</si>
  <si>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</si>
  <si>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</si>
  <si>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</si>
  <si>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</si>
  <si>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</si>
  <si>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</si>
  <si>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</si>
  <si>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</si>
  <si>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</si>
  <si>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</si>
  <si>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</si>
  <si>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</si>
  <si>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</si>
  <si>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</si>
  <si>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</si>
  <si>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</si>
  <si>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</si>
  <si>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</si>
  <si>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</si>
  <si>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</si>
  <si>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</si>
  <si>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</si>
  <si>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</si>
  <si>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</si>
  <si>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</si>
  <si>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</si>
  <si>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</si>
  <si>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</si>
  <si>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</si>
  <si>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</si>
  <si>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</si>
  <si>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</si>
  <si>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</si>
  <si>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</si>
  <si>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</si>
  <si>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</si>
  <si>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</si>
  <si>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</si>
  <si>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</si>
  <si>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</si>
  <si>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</si>
  <si>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</si>
  <si>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</si>
  <si>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</si>
  <si>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</si>
  <si>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</si>
  <si>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</si>
  <si>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</si>
  <si>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</si>
  <si>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</si>
  <si>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</si>
  <si>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</si>
  <si>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</si>
  <si>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</si>
  <si>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</si>
  <si>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</si>
  <si>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</si>
  <si>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</si>
  <si>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</si>
  <si>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</si>
  <si>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</si>
  <si>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</si>
  <si>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</si>
  <si>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</si>
  <si>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</si>
  <si>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</si>
  <si>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</si>
  <si>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</si>
  <si>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</si>
  <si>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</si>
  <si>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</si>
  <si>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</si>
  <si>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</si>
  <si>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</si>
  <si>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</si>
  <si>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</si>
  <si>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</si>
  <si>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</si>
  <si>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</si>
  <si>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</si>
  <si>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</si>
  <si>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</si>
  <si>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</si>
  <si>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</si>
  <si>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</si>
  <si>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</si>
  <si>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</si>
  <si>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</si>
  <si>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</si>
  <si>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</si>
  <si>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</si>
  <si>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</si>
  <si>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</si>
  <si>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</si>
  <si>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</si>
  <si>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</si>
  <si>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</si>
  <si>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</si>
  <si>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</si>
  <si>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</si>
  <si>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</si>
  <si>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</si>
  <si>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</si>
  <si>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</si>
  <si>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</si>
  <si>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</si>
  <si>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</si>
  <si>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</si>
  <si>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</si>
  <si>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</si>
  <si>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</si>
  <si>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</si>
  <si>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</si>
  <si>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</si>
  <si>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</si>
  <si>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</si>
  <si>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</si>
  <si>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</si>
  <si>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</si>
  <si>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</si>
  <si>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</si>
  <si>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</si>
  <si>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</si>
  <si>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</si>
  <si>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</si>
  <si>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</si>
  <si>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</si>
  <si>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</si>
  <si>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</si>
  <si>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</si>
  <si>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</si>
  <si>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</si>
  <si>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</si>
  <si>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</si>
  <si>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</si>
  <si>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</si>
  <si>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</si>
  <si>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</si>
  <si>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</si>
  <si>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</si>
  <si>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</si>
  <si>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</si>
  <si>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</si>
  <si>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</si>
  <si>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</si>
  <si>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</si>
  <si>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</si>
  <si>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</si>
  <si>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</si>
  <si>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</si>
  <si>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</si>
  <si>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</si>
  <si>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</si>
  <si>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</si>
  <si>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</si>
  <si>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</si>
  <si>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</si>
  <si>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</si>
  <si>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</si>
  <si>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</si>
  <si>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</si>
  <si>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</si>
  <si>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</si>
  <si>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</si>
  <si>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</si>
  <si>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</si>
  <si>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</si>
  <si>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</si>
  <si>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</si>
  <si>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</si>
  <si>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</si>
  <si>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</si>
  <si>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</si>
  <si>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</si>
  <si>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</si>
  <si>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</si>
  <si>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</si>
  <si>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</si>
  <si>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</si>
  <si>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</si>
  <si>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</si>
  <si>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</si>
  <si>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</si>
  <si>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</si>
  <si>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</si>
  <si>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</si>
  <si>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</si>
  <si>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</si>
  <si>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</si>
  <si>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</si>
  <si>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</si>
  <si>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</si>
  <si>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</si>
  <si>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</si>
  <si>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</si>
  <si>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</si>
  <si>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</si>
  <si>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</si>
  <si>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</si>
  <si>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</si>
  <si>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</si>
  <si>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</si>
  <si>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</si>
  <si>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</si>
  <si>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</si>
  <si>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</si>
  <si>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</si>
  <si>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</si>
  <si>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</si>
  <si>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</si>
  <si>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</si>
  <si>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</si>
  <si>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</si>
  <si>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</si>
  <si>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</si>
  <si>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</si>
  <si>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</si>
  <si>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</si>
  <si>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</si>
  <si>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</si>
  <si>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</si>
  <si>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</si>
  <si>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</si>
  <si>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</si>
  <si>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</si>
  <si>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</si>
  <si>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</si>
  <si>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</si>
  <si>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</si>
  <si>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</si>
  <si>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</si>
  <si>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</si>
  <si>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</si>
  <si>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</si>
  <si>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</si>
  <si>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</si>
  <si>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</si>
  <si>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</si>
  <si>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</si>
  <si>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</si>
  <si>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</si>
  <si>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</si>
  <si>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</si>
  <si>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</si>
  <si>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</si>
  <si>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</si>
  <si>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</si>
  <si>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</si>
  <si>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</si>
  <si>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</si>
  <si>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</si>
  <si>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</si>
  <si>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</si>
  <si>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</si>
  <si>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</si>
  <si>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</si>
  <si>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</si>
  <si>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</si>
  <si>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</si>
  <si>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</si>
  <si>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</si>
  <si>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</si>
  <si>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</si>
  <si>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</si>
  <si>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</si>
  <si>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</si>
  <si>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</si>
  <si>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</si>
  <si>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</si>
  <si>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</si>
  <si>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</si>
  <si>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</si>
  <si>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</si>
  <si>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</si>
  <si>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</si>
  <si>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</si>
  <si>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</si>
  <si>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</si>
  <si>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</si>
  <si>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</si>
  <si>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</si>
  <si>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</si>
  <si>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</si>
  <si>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</si>
  <si>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</si>
  <si>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</si>
  <si>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</si>
  <si>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</si>
  <si>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</si>
  <si>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</si>
  <si>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</si>
  <si>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</si>
  <si>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</si>
  <si>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</si>
  <si>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</si>
  <si>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</si>
  <si>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</si>
  <si>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</si>
  <si>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</si>
  <si>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</si>
  <si>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</si>
  <si>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</si>
  <si>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</si>
  <si>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</si>
  <si>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</si>
  <si>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</si>
  <si>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</si>
  <si>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</si>
  <si>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</si>
  <si>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</si>
  <si>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</si>
  <si>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</si>
  <si>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</si>
  <si>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</si>
  <si>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</si>
  <si>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</si>
  <si>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</si>
  <si>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</si>
  <si>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</si>
  <si>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</si>
  <si>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</si>
  <si>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</si>
  <si>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</si>
  <si>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</si>
  <si>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</si>
  <si>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</si>
  <si>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</si>
  <si>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</si>
  <si>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</si>
  <si>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</si>
  <si>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</si>
  <si>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</si>
  <si>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</si>
  <si>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</si>
  <si>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</si>
  <si>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</si>
  <si>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</si>
  <si>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</si>
  <si>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</si>
  <si>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</si>
  <si>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</si>
  <si>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</si>
  <si>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</si>
  <si>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</si>
  <si>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</si>
  <si>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</si>
  <si>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</si>
  <si>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</si>
  <si>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</si>
  <si>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</si>
  <si>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</si>
  <si>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</si>
  <si>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</si>
  <si>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</si>
  <si>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</si>
  <si>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</si>
  <si>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</si>
  <si>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</si>
  <si>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</si>
  <si>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</si>
  <si>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</si>
  <si>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</si>
  <si>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</si>
  <si>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</si>
  <si>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</si>
  <si>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</si>
  <si>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</si>
  <si>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</si>
  <si>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</si>
  <si>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</si>
  <si>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</si>
  <si>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</si>
  <si>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</si>
  <si>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</si>
  <si>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</si>
  <si>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</si>
  <si>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</si>
  <si>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</si>
  <si>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</si>
  <si>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</si>
  <si>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</si>
  <si>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</si>
  <si>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</si>
  <si>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</si>
  <si>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</si>
  <si>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</si>
  <si>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</si>
  <si>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</si>
  <si>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</si>
  <si>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</si>
  <si>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</si>
  <si>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</si>
  <si>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</si>
  <si>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</si>
  <si>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</si>
  <si>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</si>
  <si>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</si>
  <si>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</si>
  <si>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</si>
  <si>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</si>
  <si>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</si>
  <si>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</si>
  <si>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</si>
  <si>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</si>
  <si>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</si>
  <si>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</si>
  <si>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</si>
  <si>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</si>
  <si>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</si>
  <si>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</si>
  <si>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</si>
  <si>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</si>
  <si>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</si>
  <si>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</si>
  <si>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</si>
  <si>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</si>
  <si>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</si>
  <si>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</si>
  <si>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</si>
  <si>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</si>
  <si>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</si>
  <si>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</si>
  <si>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</si>
  <si>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</si>
  <si>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</si>
  <si>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</si>
  <si>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</si>
  <si>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</si>
  <si>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</si>
  <si>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</si>
  <si>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</si>
  <si>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</si>
  <si>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</si>
  <si>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</si>
  <si>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</si>
  <si>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</si>
  <si>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</si>
  <si>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</si>
  <si>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</si>
  <si>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</si>
  <si>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</si>
  <si>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</si>
  <si>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</si>
  <si>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</si>
  <si>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</si>
  <si>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</si>
  <si>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</si>
  <si>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</si>
  <si>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</si>
  <si>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</si>
  <si>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</si>
  <si>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</si>
  <si>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</si>
  <si>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</si>
  <si>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</si>
  <si>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</si>
  <si>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</si>
  <si>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</si>
  <si>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</si>
  <si>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</si>
  <si>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</si>
  <si>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</si>
  <si>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</si>
  <si>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</si>
  <si>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</si>
  <si>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</si>
  <si>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</si>
  <si>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</si>
  <si>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</si>
  <si>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</si>
  <si>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</si>
  <si>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</si>
  <si>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</si>
  <si>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</si>
  <si>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</si>
  <si>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</si>
  <si>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</si>
  <si>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</si>
  <si>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</si>
  <si>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</si>
  <si>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</si>
  <si>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</si>
  <si>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</si>
  <si>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</si>
  <si>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</si>
  <si>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</si>
  <si>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</si>
  <si>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</si>
  <si>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</si>
  <si>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</si>
  <si>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</si>
  <si>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</si>
  <si>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</si>
  <si>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</si>
  <si>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</si>
  <si>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</si>
  <si>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</si>
  <si>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</si>
  <si>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</si>
  <si>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</si>
  <si>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</si>
  <si>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</si>
  <si>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</si>
  <si>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</si>
  <si>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</si>
  <si>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</si>
  <si>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</si>
  <si>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</si>
  <si>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</si>
  <si>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</si>
  <si>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</si>
  <si>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</si>
  <si>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</si>
  <si>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</si>
  <si>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</si>
  <si>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</si>
  <si>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</si>
  <si>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</si>
  <si>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</si>
  <si>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</si>
  <si>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</si>
  <si>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</si>
  <si>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</si>
  <si>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</si>
  <si>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</si>
  <si>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</si>
  <si>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</si>
  <si>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</si>
  <si>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</si>
  <si>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</si>
  <si>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</si>
  <si>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</si>
  <si>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</si>
  <si>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</si>
  <si>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</si>
  <si>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</si>
  <si>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</si>
  <si>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</si>
  <si>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</si>
  <si>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</si>
  <si>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</si>
  <si>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</si>
  <si>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</si>
  <si>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</si>
  <si>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</si>
  <si>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</si>
  <si>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</si>
  <si>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</si>
  <si>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</si>
  <si>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</si>
  <si>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</si>
  <si>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</si>
  <si>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</si>
  <si>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</si>
  <si>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</si>
  <si>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</si>
  <si>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</si>
  <si>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</si>
  <si>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</si>
  <si>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</si>
  <si>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</si>
  <si>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</si>
  <si>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</si>
  <si>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</si>
  <si>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</si>
  <si>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</si>
  <si>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</si>
  <si>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</si>
  <si>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</si>
  <si>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</si>
  <si>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</si>
  <si>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</si>
  <si>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</si>
  <si>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</si>
  <si>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</si>
  <si>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</si>
  <si>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</si>
  <si>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</si>
  <si>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</si>
  <si>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</si>
  <si>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</si>
  <si>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</si>
  <si>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</si>
  <si>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</si>
  <si>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</si>
  <si>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</si>
  <si>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</si>
  <si>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</si>
  <si>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</si>
  <si>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</si>
  <si>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</si>
  <si>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</si>
  <si>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</si>
  <si>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</si>
  <si>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</si>
  <si>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</si>
  <si>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</si>
  <si>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</si>
  <si>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</si>
  <si>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</si>
  <si>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</si>
  <si>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</si>
  <si>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</si>
  <si>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</si>
  <si>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</si>
  <si>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</si>
  <si>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</si>
  <si>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</si>
  <si>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</si>
  <si>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</si>
  <si>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</si>
  <si>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</si>
  <si>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</si>
  <si>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</si>
  <si>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</si>
  <si>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</si>
  <si>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</si>
  <si>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</si>
  <si>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</si>
  <si>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</si>
  <si>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</si>
  <si>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</si>
  <si>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</si>
  <si>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</si>
  <si>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</si>
  <si>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</si>
  <si>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</si>
  <si>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</si>
  <si>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</si>
  <si>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</si>
  <si>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</si>
  <si>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</si>
  <si>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</si>
  <si>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</si>
  <si>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</si>
  <si>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</si>
  <si>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</si>
  <si>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</si>
  <si>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</si>
  <si>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</si>
  <si>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</si>
  <si>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</si>
  <si>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</si>
  <si>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</si>
  <si>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</si>
  <si>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</si>
  <si>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</si>
  <si>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</si>
  <si>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</si>
  <si>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</si>
  <si>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</si>
  <si>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</si>
  <si>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</si>
  <si>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</si>
  <si>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</si>
  <si>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</si>
  <si>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</si>
  <si>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</si>
  <si>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</si>
  <si>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</si>
  <si>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</si>
  <si>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</si>
  <si>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</si>
  <si>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</si>
  <si>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</si>
  <si>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</si>
  <si>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</si>
  <si>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</si>
  <si>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</si>
  <si>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</si>
  <si>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</si>
  <si>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</si>
  <si>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</si>
  <si>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</si>
  <si>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</si>
  <si>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</si>
  <si>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</si>
  <si>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</si>
  <si>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</si>
  <si>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</si>
  <si>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</si>
  <si>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</si>
  <si>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</si>
  <si>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</si>
  <si>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</si>
  <si>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</si>
  <si>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</si>
  <si>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</si>
  <si>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</si>
  <si>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</si>
  <si>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</si>
  <si>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</si>
  <si>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</si>
  <si>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</si>
  <si>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</si>
  <si>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</si>
  <si>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</si>
  <si>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</si>
  <si>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</si>
  <si>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</si>
  <si>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</si>
  <si>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</si>
  <si>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</si>
  <si>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</si>
  <si>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</si>
  <si>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</si>
  <si>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</si>
  <si>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</si>
  <si>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</si>
  <si>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</si>
  <si>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</si>
  <si>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</si>
  <si>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</si>
  <si>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</si>
  <si>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</si>
  <si>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</si>
  <si>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</si>
  <si>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</si>
  <si>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</si>
  <si>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</si>
  <si>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</si>
  <si>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</si>
  <si>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</si>
  <si>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</si>
  <si>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</si>
  <si>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</si>
  <si>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</si>
  <si>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</si>
  <si>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</si>
  <si>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</si>
  <si>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</si>
  <si>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</si>
  <si>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</si>
  <si>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</si>
  <si>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</si>
  <si>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</si>
  <si>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</si>
  <si>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</si>
  <si>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</si>
  <si>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</si>
  <si>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</si>
  <si>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</si>
  <si>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</si>
  <si>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</si>
  <si>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</si>
  <si>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</si>
  <si>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</si>
  <si>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</si>
  <si>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</si>
  <si>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</si>
  <si>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</si>
  <si>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</si>
  <si>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</si>
  <si>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</si>
  <si>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</si>
  <si>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</si>
  <si>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</si>
  <si>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</si>
  <si>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</si>
  <si>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</si>
  <si>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</si>
  <si>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</si>
  <si>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</si>
  <si>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</si>
  <si>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</si>
  <si>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</si>
  <si>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</si>
  <si>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</si>
  <si>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</si>
  <si>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</si>
  <si>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</si>
  <si>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</si>
  <si>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</si>
  <si>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</si>
  <si>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</si>
  <si>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</si>
  <si>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</si>
  <si>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</si>
  <si>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</si>
  <si>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</si>
  <si>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</si>
  <si>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</si>
  <si>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</si>
  <si>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</si>
  <si>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</si>
  <si>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</si>
  <si>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</si>
  <si>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</si>
  <si>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</si>
  <si>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</si>
  <si>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</si>
  <si>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</si>
  <si>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</si>
  <si>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</si>
  <si>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</si>
  <si>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</si>
  <si>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</si>
  <si>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</si>
  <si>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</si>
  <si>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</si>
  <si>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</si>
  <si>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</si>
  <si>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</si>
  <si>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</si>
  <si>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</si>
  <si>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</si>
  <si>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</si>
  <si>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</si>
  <si>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</si>
  <si>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</si>
  <si>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</si>
  <si>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</si>
  <si>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</si>
  <si>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</si>
  <si>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</si>
  <si>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</si>
  <si>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</si>
  <si>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</si>
  <si>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</si>
  <si>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</si>
  <si>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</si>
  <si>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</si>
  <si>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</si>
  <si>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</si>
  <si>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</si>
  <si>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</si>
  <si>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</si>
  <si>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</si>
  <si>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</si>
  <si>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</si>
  <si>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</si>
  <si>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</si>
  <si>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</si>
  <si>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</si>
  <si>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</si>
  <si>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</si>
  <si>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</si>
  <si>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</si>
  <si>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</si>
  <si>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</si>
  <si>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</si>
  <si>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</si>
  <si>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</si>
  <si>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</si>
  <si>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</si>
  <si>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</si>
  <si>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</si>
  <si>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</si>
  <si>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</si>
  <si>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</si>
  <si>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</si>
  <si>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</si>
  <si>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</si>
  <si>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</si>
  <si>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</si>
  <si>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</si>
  <si>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</si>
  <si>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</si>
  <si>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</si>
  <si>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</si>
  <si>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</si>
  <si>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</si>
  <si>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</si>
  <si>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</si>
  <si>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</si>
  <si>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</si>
  <si>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</si>
  <si>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</si>
  <si>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</si>
  <si>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</si>
  <si>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</si>
  <si>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</si>
  <si>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</si>
  <si>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</si>
  <si>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</si>
  <si>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</si>
  <si>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</si>
  <si>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</si>
  <si>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</si>
  <si>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</si>
  <si>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</si>
  <si>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</si>
  <si>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</si>
  <si>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</si>
  <si>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</si>
  <si>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</si>
  <si>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</si>
  <si>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</si>
  <si>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</si>
  <si>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</si>
  <si>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</si>
  <si>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</si>
  <si>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</si>
  <si>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</si>
  <si>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</si>
  <si>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</si>
  <si>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</si>
  <si>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</si>
  <si>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</si>
  <si>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</si>
  <si>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</si>
  <si>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</si>
  <si>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</si>
  <si>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</si>
  <si>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</si>
  <si>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</si>
  <si>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</si>
  <si>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</si>
  <si>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</si>
  <si>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</si>
  <si>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</si>
  <si>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</si>
  <si>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</si>
  <si>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</si>
  <si>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</si>
  <si>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</si>
  <si>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</si>
  <si>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</si>
  <si>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</si>
  <si>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</si>
  <si>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</si>
  <si>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</si>
  <si>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</si>
  <si>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</si>
  <si>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</si>
  <si>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</si>
  <si>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</si>
  <si>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</si>
  <si>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</si>
  <si>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</si>
  <si>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</si>
  <si>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</si>
  <si>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</si>
  <si>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</si>
  <si>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</si>
  <si>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</si>
  <si>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</si>
  <si>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</si>
  <si>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</si>
  <si>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</si>
  <si>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</si>
  <si>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</si>
  <si>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</si>
  <si>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</si>
  <si>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</si>
  <si>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</si>
  <si>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</si>
  <si>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</si>
  <si>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</si>
  <si>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</si>
  <si>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</si>
  <si>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</si>
  <si>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</si>
  <si>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</si>
  <si>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</si>
  <si>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</si>
  <si>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</si>
  <si>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</si>
  <si>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</si>
  <si>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</si>
  <si>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</si>
  <si>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</si>
  <si>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</si>
  <si>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</si>
  <si>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</si>
  <si>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</si>
  <si>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</si>
  <si>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</si>
  <si>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</si>
  <si>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</si>
  <si>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</si>
  <si>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</si>
  <si>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</si>
  <si>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</si>
  <si>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</si>
  <si>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</si>
  <si>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</si>
  <si>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</si>
  <si>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</si>
  <si>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</si>
  <si>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</si>
  <si>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</si>
  <si>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</si>
  <si>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</si>
  <si>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</si>
  <si>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</si>
  <si>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</si>
  <si>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</si>
  <si>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</si>
  <si>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</si>
  <si>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</si>
  <si>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</si>
  <si>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</si>
  <si>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</si>
  <si>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</si>
  <si>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</si>
  <si>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</si>
  <si>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</si>
  <si>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</si>
  <si>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</si>
  <si>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</si>
  <si>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</si>
  <si>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</si>
  <si>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</si>
  <si>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</si>
  <si>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</si>
  <si>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</si>
  <si>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</si>
  <si>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</si>
  <si>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</si>
  <si>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</si>
  <si>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</si>
  <si>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</si>
  <si>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</si>
  <si>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</si>
  <si>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</si>
  <si>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</si>
  <si>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</si>
  <si>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</si>
  <si>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</si>
  <si>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</si>
  <si>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</si>
  <si>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</si>
  <si>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</si>
  <si>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</si>
  <si>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</si>
  <si>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</si>
  <si>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</si>
  <si>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</si>
  <si>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</si>
  <si>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</si>
  <si>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</si>
  <si>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</si>
  <si>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</si>
  <si>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</si>
  <si>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</si>
  <si>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</si>
  <si>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</si>
  <si>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</si>
  <si>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</si>
  <si>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</si>
  <si>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</si>
  <si>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</si>
  <si>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</si>
  <si>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</si>
  <si>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</si>
  <si>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</si>
  <si>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</si>
  <si>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</si>
  <si>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</si>
  <si>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</si>
  <si>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</si>
  <si>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</si>
  <si>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</si>
  <si>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</si>
  <si>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</si>
  <si>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</si>
  <si>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</si>
  <si>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</si>
  <si>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</si>
  <si>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</si>
  <si>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</si>
  <si>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</si>
  <si>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</si>
  <si>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</si>
  <si>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</si>
  <si>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</si>
  <si>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</si>
  <si>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</si>
  <si>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</si>
  <si>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</si>
  <si>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</si>
  <si>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</si>
  <si>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</si>
  <si>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</si>
  <si>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</si>
  <si>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</si>
  <si>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</si>
  <si>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</si>
  <si>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</si>
  <si>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</si>
  <si>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</si>
  <si>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</si>
  <si>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</si>
  <si>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</si>
  <si>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</si>
  <si>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</si>
  <si>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</si>
  <si>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</si>
  <si>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</si>
  <si>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</si>
  <si>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</si>
  <si>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</si>
  <si>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</si>
  <si>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</si>
  <si>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</si>
  <si>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</si>
  <si>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</si>
  <si>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</si>
  <si>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</si>
  <si>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</si>
  <si>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</si>
  <si>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</si>
  <si>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</si>
  <si>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</si>
  <si>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</si>
  <si>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</si>
  <si>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</si>
  <si>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</si>
  <si>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</si>
  <si>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</si>
  <si>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</si>
  <si>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</si>
  <si>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</si>
  <si>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</si>
  <si>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</si>
  <si>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</si>
  <si>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</si>
  <si>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</si>
  <si>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</si>
  <si>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</si>
  <si>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</si>
  <si>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</si>
  <si>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</si>
  <si>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</si>
  <si>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</si>
  <si>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</si>
  <si>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</si>
  <si>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</si>
  <si>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</si>
  <si>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</si>
  <si>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</si>
  <si>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</si>
  <si>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</si>
  <si>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</si>
  <si>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</si>
  <si>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</si>
  <si>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</si>
  <si>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</si>
  <si>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</si>
  <si>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</si>
  <si>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</si>
  <si>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</si>
  <si>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</si>
  <si>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</si>
  <si>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</si>
  <si>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</si>
  <si>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</si>
  <si>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</si>
  <si>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</si>
  <si>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</si>
  <si>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</si>
  <si>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</si>
  <si>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</si>
  <si>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</si>
  <si>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</si>
  <si>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</si>
  <si>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</si>
  <si>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</si>
  <si>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</si>
  <si>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</si>
  <si>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</si>
  <si>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</si>
  <si>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</si>
  <si>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</si>
  <si>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</si>
  <si>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</si>
  <si>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</si>
  <si>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</si>
  <si>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</si>
  <si>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</si>
  <si>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</si>
  <si>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</si>
  <si>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</si>
  <si>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</si>
  <si>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</si>
  <si>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</si>
  <si>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</si>
  <si>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</si>
  <si>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</si>
  <si>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</si>
  <si>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</si>
  <si>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</si>
  <si>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</si>
  <si>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</si>
  <si>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</si>
  <si>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</si>
  <si>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</si>
  <si>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</si>
  <si>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</si>
  <si>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</si>
  <si>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</si>
  <si>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</si>
  <si>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</si>
  <si>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</si>
  <si>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</si>
  <si>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</si>
  <si>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</si>
  <si>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</si>
  <si>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</si>
  <si>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</si>
  <si>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</si>
  <si>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</si>
  <si>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</si>
  <si>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</si>
  <si>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</si>
  <si>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</si>
  <si>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</si>
  <si>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</si>
  <si>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</si>
  <si>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</si>
  <si>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</si>
  <si>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</si>
  <si>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</si>
  <si>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</si>
  <si>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</si>
  <si>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</si>
  <si>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</si>
  <si>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</si>
  <si>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</si>
  <si>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</si>
  <si>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</si>
  <si>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</si>
  <si>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</si>
  <si>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</si>
  <si>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</si>
  <si>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</si>
  <si>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</si>
  <si>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</si>
  <si>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</si>
  <si>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</si>
  <si>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</si>
  <si>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</si>
  <si>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</si>
  <si>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</si>
  <si>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</si>
  <si>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</si>
  <si>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</si>
  <si>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</si>
  <si>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</si>
  <si>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</si>
  <si>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</si>
  <si>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</si>
  <si>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</si>
  <si>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</si>
  <si>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</si>
  <si>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</si>
  <si>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</si>
  <si>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</si>
  <si>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</si>
  <si>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</si>
  <si>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</si>
  <si>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</si>
  <si>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</si>
  <si>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</si>
  <si>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</si>
  <si>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</si>
  <si>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</si>
  <si>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</si>
  <si>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</si>
  <si>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</si>
  <si>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</si>
  <si>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</si>
  <si>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</si>
  <si>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</si>
  <si>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</si>
  <si>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</si>
  <si>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</si>
  <si>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</si>
  <si>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</si>
  <si>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</si>
  <si>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</si>
  <si>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</si>
  <si>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</si>
  <si>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</si>
  <si>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</si>
  <si>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</si>
  <si>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</si>
  <si>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</si>
  <si>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</si>
  <si>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</si>
  <si>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</si>
  <si>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</si>
  <si>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</si>
  <si>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</si>
  <si>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</si>
  <si>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</si>
  <si>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</si>
  <si>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</si>
  <si>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</si>
  <si>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</si>
  <si>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</si>
  <si>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</si>
  <si>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</si>
  <si>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</si>
  <si>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</si>
  <si>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</si>
  <si>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</si>
  <si>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</si>
  <si>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</si>
  <si>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</si>
  <si>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</si>
  <si>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</si>
  <si>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</si>
  <si>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</si>
  <si>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</si>
  <si>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</si>
  <si>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</si>
  <si>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</si>
  <si>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</si>
  <si>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</si>
  <si>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</si>
  <si>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</si>
  <si>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</si>
  <si>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</si>
  <si>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</si>
  <si>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</si>
  <si>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</si>
  <si>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</si>
  <si>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</si>
  <si>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</si>
  <si>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</si>
  <si>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</si>
  <si>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</si>
  <si>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</si>
  <si>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</si>
  <si>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</si>
  <si>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</si>
  <si>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</si>
  <si>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</si>
  <si>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</si>
  <si>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</si>
  <si>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</si>
  <si>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</si>
  <si>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</si>
  <si>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</si>
  <si>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</si>
  <si>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</si>
  <si>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</si>
  <si>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</si>
  <si>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</si>
  <si>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</si>
  <si>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</si>
  <si>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</si>
  <si>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</si>
  <si>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</si>
  <si>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</si>
  <si>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</si>
  <si>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</si>
  <si>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</si>
  <si>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</si>
  <si>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</si>
  <si>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</si>
  <si>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</si>
  <si>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</si>
  <si>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</si>
  <si>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</si>
  <si>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</si>
  <si>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</si>
  <si>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</si>
  <si>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</si>
  <si>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</si>
  <si>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</si>
  <si>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</si>
  <si>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</si>
  <si>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</si>
  <si>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</si>
  <si>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</si>
  <si>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</si>
  <si>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</si>
  <si>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</si>
  <si>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</si>
  <si>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</si>
  <si>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</si>
  <si>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</si>
  <si>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</si>
  <si>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</si>
  <si>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</si>
  <si>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</si>
  <si>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</si>
  <si>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</si>
  <si>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</si>
  <si>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</si>
  <si>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</si>
  <si>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</si>
  <si>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</si>
  <si>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</si>
  <si>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</si>
  <si>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</si>
  <si>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</si>
  <si>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</si>
  <si>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</si>
  <si>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</si>
  <si>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</si>
  <si>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</si>
  <si>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</si>
  <si>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</si>
  <si>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</si>
  <si>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</si>
  <si>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</si>
  <si>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</si>
  <si>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</si>
  <si>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</si>
  <si>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</si>
  <si>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</si>
  <si>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</si>
  <si>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</si>
  <si>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</si>
  <si>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</si>
  <si>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</si>
  <si>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</si>
  <si>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</si>
  <si>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</si>
  <si>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</si>
  <si>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</si>
  <si>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</si>
  <si>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</si>
  <si>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</si>
  <si>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</si>
  <si>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</si>
  <si>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</si>
  <si>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</si>
  <si>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</si>
  <si>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</si>
  <si>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</si>
  <si>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</si>
  <si>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</si>
  <si>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</si>
  <si>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</si>
  <si>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</si>
  <si>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</si>
  <si>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</si>
  <si>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</si>
  <si>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</si>
  <si>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</si>
  <si>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</si>
  <si>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</si>
  <si>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</si>
  <si>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</si>
  <si>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</si>
  <si>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</si>
  <si>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</si>
  <si>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</si>
  <si>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</si>
  <si>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</si>
  <si>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</si>
  <si>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</si>
  <si>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</si>
  <si>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</si>
  <si>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</si>
  <si>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</si>
  <si>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</si>
  <si>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</si>
  <si>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</si>
  <si>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</si>
  <si>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</si>
  <si>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</si>
  <si>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</si>
  <si>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</si>
  <si>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</si>
  <si>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</si>
  <si>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</si>
  <si>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</si>
  <si>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</si>
  <si>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</si>
  <si>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</si>
  <si>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</si>
  <si>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</si>
  <si>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</si>
  <si>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</si>
  <si>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</si>
  <si>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</si>
  <si>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</si>
  <si>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</si>
  <si>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</si>
  <si>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</si>
  <si>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</si>
  <si>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</si>
  <si>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</si>
  <si>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</si>
  <si>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</si>
  <si>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</si>
  <si>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</si>
  <si>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</si>
  <si>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</si>
  <si>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</si>
  <si>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</si>
  <si>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</si>
  <si>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</si>
  <si>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</si>
  <si>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</si>
  <si>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</si>
  <si>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</si>
  <si>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</si>
  <si>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</si>
  <si>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</si>
  <si>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</si>
  <si>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</si>
  <si>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</si>
  <si>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</si>
  <si>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</si>
  <si>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</si>
  <si>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</si>
  <si>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</si>
  <si>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</si>
  <si>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</si>
  <si>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</si>
  <si>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</si>
  <si>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</si>
  <si>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</si>
  <si>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</si>
  <si>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</si>
  <si>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</si>
  <si>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</si>
  <si>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</si>
  <si>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</si>
  <si>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</si>
  <si>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</si>
  <si>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</si>
  <si>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</si>
  <si>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</si>
  <si>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</si>
  <si>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</si>
  <si>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</si>
  <si>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</si>
  <si>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</si>
  <si>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</si>
  <si>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</si>
  <si>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</si>
  <si>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</si>
  <si>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</si>
  <si>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</si>
  <si>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</si>
  <si>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</si>
  <si>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</si>
  <si>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</si>
  <si>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</si>
  <si>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</si>
  <si>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</si>
  <si>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</si>
  <si>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</si>
  <si>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</si>
  <si>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</si>
  <si>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</si>
  <si>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</si>
  <si>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</si>
  <si>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</si>
  <si>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</si>
  <si>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</si>
  <si>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</si>
  <si>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</si>
  <si>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</si>
  <si>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</si>
  <si>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</si>
  <si>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</si>
  <si>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</si>
  <si>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</si>
  <si>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</si>
  <si>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</si>
  <si>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</si>
  <si>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</si>
  <si>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</si>
  <si>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</si>
  <si>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</si>
  <si>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</si>
  <si>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</si>
  <si>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</si>
  <si>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</si>
  <si>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</si>
  <si>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</si>
  <si>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</si>
  <si>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</si>
  <si>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</si>
  <si>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</si>
  <si>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</si>
  <si>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</si>
  <si>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</si>
  <si>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</si>
  <si>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</si>
  <si>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</si>
  <si>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</si>
  <si>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</si>
  <si>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</si>
  <si>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</si>
  <si>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</si>
  <si>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</si>
  <si>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</si>
  <si>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</si>
  <si>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</si>
  <si>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</si>
  <si>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</si>
  <si>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</si>
  <si>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</si>
  <si>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</si>
  <si>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</si>
  <si>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</si>
  <si>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</si>
  <si>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</si>
  <si>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</si>
  <si>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</si>
  <si>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</si>
  <si>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</si>
  <si>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</si>
  <si>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</si>
  <si>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</si>
  <si>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</si>
  <si>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</si>
  <si>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</si>
  <si>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</si>
  <si>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</si>
  <si>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</si>
  <si>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</si>
  <si>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</si>
  <si>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</si>
  <si>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</si>
  <si>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</si>
  <si>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</si>
  <si>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</si>
  <si>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</si>
  <si>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</si>
  <si>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</si>
  <si>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</si>
  <si>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</si>
  <si>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</si>
  <si>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</si>
  <si>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</si>
  <si>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</si>
  <si>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</si>
  <si>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</si>
  <si>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</si>
  <si>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</si>
  <si>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</si>
  <si>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</si>
  <si>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</si>
  <si>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</si>
  <si>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</si>
  <si>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</si>
  <si>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</si>
  <si>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</si>
  <si>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</si>
  <si>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</si>
  <si>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</si>
  <si>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</si>
  <si>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</si>
  <si>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</si>
  <si>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</si>
  <si>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</si>
  <si>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</si>
  <si>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</si>
  <si>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</si>
  <si>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</si>
  <si>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</si>
  <si>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</si>
  <si>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</si>
  <si>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</si>
  <si>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</si>
  <si>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</si>
  <si>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</si>
  <si>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</si>
  <si>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</si>
  <si>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</si>
  <si>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</si>
  <si>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</si>
  <si>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</si>
  <si>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</si>
  <si>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</si>
  <si>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</si>
  <si>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</si>
  <si>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</si>
  <si>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</si>
  <si>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</si>
  <si>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</si>
  <si>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</si>
  <si>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</si>
  <si>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</si>
  <si>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</si>
  <si>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</si>
  <si>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</si>
  <si>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</si>
  <si>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</si>
  <si>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</si>
  <si>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</si>
  <si>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</si>
  <si>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</si>
  <si>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</si>
  <si>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</si>
  <si>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</si>
  <si>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</si>
  <si>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</si>
  <si>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</si>
  <si>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</si>
  <si>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</si>
  <si>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</si>
  <si>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</si>
  <si>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</si>
  <si>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</si>
  <si>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</si>
  <si>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</si>
  <si>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</si>
  <si>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</si>
  <si>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</si>
  <si>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</si>
  <si>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</si>
  <si>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</si>
  <si>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</si>
  <si>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</si>
  <si>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</si>
  <si>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</si>
  <si>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</si>
  <si>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</si>
  <si>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</si>
  <si>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</si>
  <si>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</si>
  <si>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</si>
  <si>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</si>
  <si>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</si>
  <si>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</si>
  <si>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</si>
  <si>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</si>
  <si>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</si>
  <si>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</si>
  <si>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</si>
  <si>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</si>
  <si>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</si>
  <si>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</si>
  <si>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</si>
  <si>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</si>
  <si>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</si>
  <si>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</si>
  <si>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</si>
  <si>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</si>
  <si>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</si>
  <si>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</si>
  <si>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</si>
  <si>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</si>
  <si>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</si>
  <si>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</si>
  <si>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</si>
  <si>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</si>
  <si>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</si>
  <si>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</si>
  <si>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</si>
  <si>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</si>
  <si>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</si>
  <si>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</si>
  <si>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</si>
  <si>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</si>
  <si>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</si>
  <si>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</si>
  <si>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</si>
  <si>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</si>
  <si>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</si>
  <si>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</si>
  <si>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</si>
  <si>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</si>
  <si>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</si>
  <si>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</si>
  <si>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</si>
  <si>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</si>
  <si>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</si>
  <si>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</si>
  <si>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</si>
  <si>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</si>
  <si>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</si>
  <si>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</si>
  <si>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</si>
  <si>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</si>
  <si>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</si>
  <si>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</si>
  <si>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</si>
  <si>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</si>
  <si>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</si>
  <si>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</si>
  <si>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</si>
  <si>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</si>
  <si>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</si>
  <si>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</si>
  <si>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</si>
  <si>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</si>
  <si>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</si>
  <si>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</si>
  <si>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</si>
  <si>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</si>
  <si>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</si>
  <si>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</si>
  <si>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</si>
  <si>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</si>
  <si>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</si>
  <si>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</si>
  <si>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</si>
  <si>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</si>
  <si>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</si>
  <si>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</si>
  <si>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</si>
  <si>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</si>
  <si>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</si>
  <si>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</si>
  <si>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</si>
  <si>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</si>
  <si>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</si>
  <si>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</si>
  <si>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</si>
  <si>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</si>
  <si>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</si>
  <si>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</si>
  <si>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</si>
  <si>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</si>
  <si>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</si>
  <si>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</si>
  <si>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</si>
  <si>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</si>
  <si>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</si>
  <si>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</si>
  <si>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</si>
  <si>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</si>
  <si>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</si>
  <si>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</si>
  <si>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</si>
  <si>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</si>
  <si>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</si>
  <si>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</si>
  <si>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</si>
  <si>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</si>
  <si>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</si>
  <si>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</si>
  <si>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</si>
  <si>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</si>
  <si>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</si>
  <si>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</si>
  <si>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</si>
  <si>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</si>
  <si>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</si>
  <si>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</si>
  <si>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</si>
  <si>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</si>
  <si>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</si>
  <si>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</si>
  <si>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</si>
  <si>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</si>
  <si>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</si>
  <si>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</si>
  <si>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</si>
  <si>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</si>
  <si>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</si>
  <si>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</si>
  <si>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</si>
  <si>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</si>
  <si>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</si>
  <si>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</si>
  <si>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</si>
  <si>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</si>
  <si>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</si>
  <si>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</si>
  <si>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</si>
  <si>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</si>
  <si>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</si>
  <si>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</si>
  <si>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</si>
  <si>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</si>
  <si>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</si>
  <si>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</si>
  <si>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</si>
  <si>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</si>
  <si>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</si>
  <si>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</si>
  <si>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</si>
  <si>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</si>
  <si>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</si>
  <si>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</si>
  <si>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</si>
  <si>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</si>
  <si>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</si>
  <si>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</si>
  <si>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</si>
  <si>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</si>
  <si>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</si>
  <si>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</si>
  <si>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</si>
  <si>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</si>
  <si>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</si>
  <si>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</si>
  <si>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</si>
  <si>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</si>
  <si>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</si>
  <si>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</si>
  <si>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</si>
  <si>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</si>
  <si>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</si>
  <si>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</si>
  <si>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</si>
  <si>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</si>
  <si>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</si>
  <si>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</si>
  <si>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</si>
  <si>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</si>
  <si>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</si>
  <si>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</si>
  <si>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</si>
  <si>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</si>
  <si>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</si>
  <si>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</si>
  <si>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</si>
  <si>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</si>
  <si>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</si>
  <si>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</si>
  <si>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</si>
  <si>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</si>
  <si>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</si>
  <si>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</si>
  <si>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</si>
  <si>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</si>
  <si>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</si>
  <si>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</si>
  <si>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</si>
  <si>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</si>
  <si>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</si>
  <si>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</si>
  <si>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</si>
  <si>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</si>
  <si>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</si>
  <si>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</si>
  <si>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</si>
  <si>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</si>
  <si>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</si>
  <si>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</si>
  <si>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</si>
  <si>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</si>
  <si>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</si>
  <si>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</si>
  <si>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</si>
  <si>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</si>
  <si>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</si>
  <si>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</si>
  <si>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</si>
  <si>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</si>
  <si>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</si>
  <si>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</si>
  <si>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</si>
  <si>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</si>
  <si>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</si>
  <si>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</si>
  <si>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</si>
  <si>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</si>
  <si>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</si>
  <si>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</si>
  <si>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</si>
  <si>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</si>
  <si>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</si>
  <si>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</si>
  <si>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</si>
  <si>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</si>
  <si>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</si>
  <si>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</si>
  <si>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</si>
  <si>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</si>
  <si>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</si>
  <si>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</si>
  <si>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</si>
  <si>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</si>
  <si>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</si>
  <si>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</si>
  <si>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</si>
  <si>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</si>
  <si>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</si>
  <si>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</si>
  <si>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</si>
  <si>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</si>
  <si>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</si>
  <si>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</si>
  <si>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</si>
  <si>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</si>
  <si>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</si>
  <si>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</si>
  <si>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</si>
  <si>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</si>
  <si>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</si>
  <si>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</si>
  <si>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</si>
  <si>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</si>
  <si>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</si>
  <si>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</si>
  <si>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</si>
  <si>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</si>
  <si>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</si>
  <si>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</si>
  <si>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</si>
  <si>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</si>
  <si>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</si>
  <si>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</si>
  <si>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</si>
  <si>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</si>
  <si>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</si>
  <si>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</si>
  <si>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</si>
  <si>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</si>
  <si>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</si>
  <si>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</si>
  <si>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</si>
  <si>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</si>
  <si>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</si>
  <si>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</si>
  <si>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</si>
  <si>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</si>
  <si>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</si>
  <si>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</si>
  <si>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</si>
  <si>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</si>
  <si>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</si>
  <si>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</si>
  <si>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</si>
  <si>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</si>
  <si>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</si>
  <si>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</si>
  <si>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</si>
  <si>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</si>
  <si>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</si>
  <si>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</si>
  <si>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</si>
  <si>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</si>
  <si>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</si>
  <si>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</si>
  <si>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</si>
  <si>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</si>
  <si>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</si>
  <si>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</si>
  <si>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</si>
  <si>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</si>
  <si>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</si>
  <si>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</si>
  <si>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</si>
  <si>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</si>
  <si>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</si>
  <si>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</si>
  <si>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</si>
  <si>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</si>
  <si>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</si>
  <si>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</si>
  <si>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</si>
  <si>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</si>
  <si>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</si>
  <si>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</si>
  <si>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</si>
  <si>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</si>
  <si>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</si>
  <si>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</si>
  <si>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</si>
  <si>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</si>
  <si>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</si>
  <si>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</si>
  <si>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</si>
  <si>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</si>
  <si>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</si>
  <si>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</si>
  <si>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</si>
  <si>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</si>
  <si>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</si>
  <si>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</si>
  <si>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</si>
  <si>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</si>
  <si>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</si>
  <si>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</si>
  <si>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</si>
  <si>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</si>
  <si>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</si>
  <si>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</si>
  <si>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</si>
  <si>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</si>
  <si>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</si>
  <si>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</si>
  <si>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</si>
  <si>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</si>
  <si>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</si>
  <si>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</si>
  <si>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</si>
  <si>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</si>
  <si>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</si>
  <si>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</si>
  <si>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</si>
  <si>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</si>
  <si>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</si>
  <si>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</si>
  <si>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</si>
  <si>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</si>
  <si>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</si>
  <si>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</si>
  <si>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</si>
  <si>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</si>
  <si>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</si>
  <si>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</si>
  <si>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</si>
  <si>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</si>
  <si>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</si>
  <si>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</si>
  <si>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</si>
  <si>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</si>
  <si>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</si>
  <si>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</si>
  <si>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</si>
  <si>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</si>
  <si>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</si>
  <si>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</si>
  <si>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</si>
  <si>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</si>
  <si>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</si>
  <si>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</si>
  <si>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</si>
  <si>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</si>
  <si>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</si>
  <si>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</si>
  <si>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</si>
  <si>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</si>
  <si>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</si>
  <si>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</si>
  <si>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</si>
  <si>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</si>
  <si>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</si>
  <si>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</si>
  <si>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</si>
  <si>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</si>
  <si>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</si>
  <si>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</si>
  <si>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</si>
  <si>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</si>
  <si>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</si>
  <si>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</si>
  <si>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</si>
  <si>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</si>
  <si>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</si>
  <si>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</si>
  <si>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</si>
  <si>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</si>
  <si>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</si>
  <si>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</si>
  <si>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</si>
  <si>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</si>
  <si>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</si>
  <si>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</si>
  <si>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</si>
  <si>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</si>
  <si>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</si>
  <si>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</si>
  <si>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</si>
  <si>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</si>
  <si>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</si>
  <si>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</si>
  <si>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</si>
  <si>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</si>
  <si>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</si>
  <si>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</si>
  <si>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</si>
  <si>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</si>
  <si>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</si>
  <si>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</si>
  <si>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</si>
  <si>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</si>
  <si>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</si>
  <si>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</si>
  <si>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</si>
  <si>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</si>
  <si>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</si>
  <si>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</si>
  <si>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</si>
  <si>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</si>
  <si>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</si>
  <si>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</si>
  <si>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</si>
  <si>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</si>
  <si>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</si>
  <si>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</si>
  <si>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</si>
  <si>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</si>
  <si>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</si>
  <si>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</si>
  <si>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</si>
  <si>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</si>
  <si>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</si>
  <si>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</si>
  <si>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</si>
  <si>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</si>
  <si>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</si>
  <si>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</si>
  <si>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</si>
  <si>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</si>
  <si>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</si>
  <si>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</si>
  <si>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</si>
  <si>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</si>
  <si>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</si>
  <si>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</si>
  <si>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</si>
  <si>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</si>
  <si>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</si>
  <si>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</si>
  <si>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</si>
  <si>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</si>
  <si>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</si>
  <si>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</si>
  <si>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</si>
  <si>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</si>
  <si>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</si>
  <si>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</si>
  <si>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</si>
  <si>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</si>
  <si>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</si>
  <si>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</si>
  <si>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</si>
  <si>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</si>
  <si>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</si>
  <si>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</si>
  <si>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</si>
  <si>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</si>
  <si>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</si>
  <si>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</si>
  <si>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</si>
  <si>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</si>
  <si>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</si>
  <si>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</si>
  <si>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</si>
  <si>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</si>
  <si>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</si>
  <si>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</si>
  <si>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</si>
  <si>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</si>
  <si>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</si>
  <si>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</si>
  <si>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</si>
  <si>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</si>
  <si>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</si>
  <si>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</si>
  <si>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</si>
  <si>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</si>
  <si>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</si>
  <si>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</si>
  <si>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</si>
  <si>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</si>
  <si>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</si>
  <si>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</si>
  <si>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</si>
  <si>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</si>
  <si>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</si>
  <si>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</si>
  <si>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</si>
  <si>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</si>
  <si>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</si>
  <si>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</si>
  <si>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</si>
  <si>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</si>
  <si>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</si>
  <si>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</si>
  <si>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</si>
  <si>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</si>
  <si>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</si>
  <si>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</si>
  <si>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</si>
  <si>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</si>
  <si>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</si>
  <si>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</si>
  <si>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</si>
  <si>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</si>
  <si>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</si>
  <si>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</si>
  <si>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</si>
  <si>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</si>
  <si>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</si>
  <si>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</si>
  <si>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</si>
  <si>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</si>
  <si>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</si>
  <si>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</si>
  <si>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</si>
  <si>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</si>
  <si>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</si>
  <si>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</si>
  <si>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</si>
  <si>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</si>
  <si>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</si>
  <si>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</si>
  <si>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</si>
  <si>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</si>
  <si>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</si>
  <si>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</si>
  <si>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</si>
  <si>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</si>
  <si>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</si>
  <si>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</si>
  <si>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</si>
  <si>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</si>
  <si>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</si>
  <si>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</si>
  <si>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</si>
  <si>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</si>
  <si>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</si>
  <si>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</si>
  <si>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</si>
  <si>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</si>
  <si>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</si>
  <si>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</si>
  <si>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</si>
  <si>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</si>
  <si>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</si>
  <si>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</si>
  <si>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</si>
  <si>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</si>
  <si>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</si>
  <si>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</si>
  <si>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</si>
  <si>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</si>
  <si>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</si>
  <si>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</si>
  <si>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</si>
  <si>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</si>
  <si>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</si>
  <si>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</si>
  <si>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</si>
  <si>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</si>
  <si>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</si>
  <si>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</si>
  <si>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</si>
  <si>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</si>
  <si>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</si>
  <si>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</si>
  <si>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</si>
  <si>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</si>
  <si>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</si>
  <si>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</si>
  <si>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</si>
  <si>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</si>
  <si>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</si>
  <si>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</si>
  <si>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</si>
  <si>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</si>
  <si>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</si>
  <si>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</si>
  <si>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</si>
  <si>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</si>
  <si>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</si>
  <si>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</si>
  <si>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</si>
  <si>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</si>
  <si>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</si>
  <si>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</si>
  <si>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</si>
  <si>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</si>
  <si>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</si>
  <si>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</si>
  <si>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</si>
  <si>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</si>
  <si>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</si>
  <si>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</si>
  <si>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</si>
  <si>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</si>
  <si>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</si>
  <si>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</si>
  <si>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</si>
  <si>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</si>
  <si>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</si>
  <si>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</si>
  <si>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</si>
  <si>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</si>
  <si>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</si>
  <si>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</si>
  <si>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</si>
  <si>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</si>
  <si>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</si>
  <si>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</si>
  <si>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</si>
  <si>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</si>
  <si>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</si>
  <si>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</si>
  <si>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</si>
  <si>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</si>
  <si>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</si>
  <si>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</si>
  <si>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</si>
  <si>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</si>
  <si>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</si>
  <si>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</si>
  <si>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</si>
  <si>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</si>
  <si>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</si>
  <si>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</si>
  <si>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</si>
  <si>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</si>
  <si>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</si>
  <si>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</si>
  <si>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</si>
  <si>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</si>
  <si>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</si>
  <si>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</si>
  <si>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</si>
  <si>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</si>
  <si>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</si>
  <si>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</si>
  <si>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</si>
  <si>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</si>
  <si>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</si>
  <si>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</si>
  <si>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</si>
  <si>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</si>
  <si>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</si>
  <si>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</si>
  <si>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</si>
  <si>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</si>
  <si>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</si>
  <si>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</si>
  <si>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</si>
  <si>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</si>
  <si>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</si>
  <si>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</si>
  <si>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</si>
  <si>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</si>
  <si>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</si>
  <si>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</si>
  <si>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</si>
  <si>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</si>
  <si>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</si>
  <si>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</si>
  <si>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</si>
  <si>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</si>
  <si>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</si>
  <si>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</si>
  <si>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</si>
  <si>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</si>
  <si>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</si>
  <si>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</si>
  <si>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</si>
  <si>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</si>
  <si>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</si>
  <si>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</si>
  <si>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</si>
  <si>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</si>
  <si>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</si>
  <si>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</si>
  <si>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</si>
  <si>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</si>
  <si>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</si>
  <si>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</si>
  <si>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</si>
  <si>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</si>
  <si>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</si>
  <si>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</si>
  <si>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</si>
  <si>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</si>
  <si>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</si>
  <si>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</si>
  <si>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</si>
  <si>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</si>
  <si>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</si>
  <si>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</si>
  <si>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</si>
  <si>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</si>
  <si>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</si>
  <si>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</si>
  <si>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</si>
  <si>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</si>
  <si>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</si>
  <si>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</si>
  <si>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</si>
  <si>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</si>
  <si>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</si>
  <si>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</si>
  <si>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</si>
  <si>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</si>
  <si>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</si>
  <si>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</si>
  <si>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</si>
  <si>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</si>
  <si>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</si>
  <si>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</si>
  <si>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</si>
  <si>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</si>
  <si>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</si>
  <si>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</si>
  <si>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</si>
  <si>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</si>
  <si>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</si>
  <si>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</si>
  <si>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</si>
  <si>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</si>
  <si>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</si>
  <si>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</si>
  <si>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</si>
  <si>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</si>
  <si>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</si>
  <si>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</si>
  <si>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</si>
  <si>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</si>
  <si>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</si>
  <si>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</si>
  <si>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</si>
  <si>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</si>
  <si>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</si>
  <si>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</si>
  <si>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</si>
  <si>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</si>
  <si>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</si>
  <si>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</si>
  <si>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</si>
  <si>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</si>
  <si>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</si>
  <si>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</si>
  <si>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</si>
  <si>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</si>
  <si>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</si>
  <si>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</si>
  <si>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</si>
  <si>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</si>
  <si>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</si>
  <si>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</si>
  <si>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</si>
  <si>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</si>
  <si>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</si>
  <si>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</si>
  <si>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</si>
  <si>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</si>
  <si>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</si>
  <si>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</si>
  <si>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</si>
  <si>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</si>
  <si>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</si>
  <si>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</si>
  <si>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</si>
  <si>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</si>
  <si>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</si>
  <si>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</si>
  <si>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</si>
  <si>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</si>
  <si>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</si>
  <si>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</si>
  <si>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</si>
  <si>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</si>
  <si>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</si>
  <si>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</si>
  <si>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</si>
  <si>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</si>
  <si>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</si>
  <si>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</si>
  <si>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</si>
  <si>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</si>
  <si>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</si>
  <si>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</si>
  <si>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</si>
  <si>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</si>
  <si>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</si>
  <si>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</si>
  <si>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</si>
  <si>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</si>
  <si>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</si>
  <si>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</si>
  <si>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</si>
  <si>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</si>
  <si>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</si>
  <si>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</si>
  <si>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</si>
  <si>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</si>
  <si>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</si>
  <si>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</si>
  <si>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</si>
  <si>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</si>
  <si>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</si>
  <si>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</si>
  <si>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</si>
  <si>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</si>
  <si>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</si>
  <si>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</si>
  <si>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</si>
  <si>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</si>
  <si>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</si>
  <si>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</si>
  <si>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</si>
  <si>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</si>
  <si>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</si>
  <si>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</si>
  <si>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</si>
  <si>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</si>
  <si>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</si>
  <si>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</si>
  <si>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</si>
  <si>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</si>
  <si>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</si>
  <si>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</si>
  <si>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</si>
  <si>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</si>
  <si>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</si>
  <si>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</si>
  <si>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</si>
  <si>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</si>
  <si>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</si>
  <si>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</si>
  <si>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</si>
  <si>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</si>
  <si>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</si>
  <si>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</si>
  <si>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</si>
  <si>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</si>
  <si>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</si>
  <si>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</si>
  <si>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</si>
  <si>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</si>
  <si>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</si>
  <si>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</si>
  <si>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</si>
  <si>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</si>
  <si>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</si>
  <si>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</si>
  <si>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</si>
  <si>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</si>
  <si>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</si>
  <si>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</si>
  <si>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</si>
  <si>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</si>
  <si>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</si>
  <si>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</si>
  <si>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</si>
  <si>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</si>
  <si>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</si>
  <si>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</si>
  <si>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</si>
  <si>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</si>
  <si>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</si>
  <si>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</si>
  <si>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</si>
  <si>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</si>
  <si>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</si>
  <si>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</si>
  <si>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</si>
  <si>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</si>
  <si>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</si>
  <si>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</si>
  <si>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</si>
  <si>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</si>
  <si>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</si>
  <si>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</si>
  <si>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</si>
  <si>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</si>
  <si>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</si>
  <si>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</si>
  <si>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</si>
  <si>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</si>
  <si>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</si>
  <si>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</si>
  <si>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</si>
  <si>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</si>
  <si>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</si>
  <si>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</si>
  <si>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</si>
  <si>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</si>
  <si>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</si>
  <si>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</si>
  <si>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</si>
  <si>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</si>
  <si>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</si>
  <si>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</si>
  <si>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</si>
  <si>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</si>
  <si>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</si>
  <si>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</si>
  <si>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</si>
  <si>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</si>
  <si>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</si>
  <si>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</si>
  <si>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</si>
  <si>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</si>
  <si>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</si>
  <si>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</si>
  <si>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</si>
  <si>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</si>
  <si>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</si>
  <si>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</si>
  <si>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</si>
  <si>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</si>
  <si>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</si>
  <si>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</si>
  <si>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</si>
  <si>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</si>
  <si>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</si>
  <si>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</si>
  <si>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</si>
  <si>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</si>
  <si>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</si>
  <si>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</si>
  <si>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</si>
  <si>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</si>
  <si>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</si>
  <si>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</si>
  <si>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</si>
  <si>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</si>
  <si>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</si>
  <si>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</si>
  <si>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</si>
  <si>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</si>
  <si>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</si>
  <si>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</si>
  <si>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</si>
  <si>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</si>
  <si>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</si>
  <si>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</si>
  <si>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</si>
  <si>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</si>
  <si>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</si>
  <si>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</si>
  <si>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</si>
  <si>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</si>
  <si>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</si>
  <si>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</si>
  <si>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</si>
  <si>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</si>
  <si>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</si>
  <si>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</si>
  <si>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</si>
  <si>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</si>
  <si>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</si>
  <si>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</si>
  <si>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</si>
  <si>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</si>
  <si>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</si>
  <si>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</si>
  <si>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</si>
  <si>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</si>
  <si>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</si>
  <si>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</si>
  <si>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</si>
  <si>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</si>
  <si>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</si>
  <si>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</si>
  <si>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</si>
  <si>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</si>
  <si>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</si>
  <si>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</si>
  <si>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</si>
  <si>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</si>
  <si>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</si>
  <si>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</si>
  <si>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</si>
  <si>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</si>
  <si>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</si>
  <si>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</si>
  <si>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</si>
  <si>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</si>
  <si>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</si>
  <si>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</si>
  <si>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</si>
  <si>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</si>
  <si>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</si>
  <si>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</si>
  <si>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</si>
  <si>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</si>
  <si>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</si>
  <si>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</si>
  <si>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</si>
  <si>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</si>
  <si>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</si>
  <si>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</si>
  <si>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</si>
  <si>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</si>
  <si>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</si>
  <si>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</si>
  <si>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</si>
  <si>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</si>
  <si>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</si>
  <si>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</si>
  <si>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</si>
  <si>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</si>
  <si>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</si>
  <si>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</si>
  <si>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</si>
  <si>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</si>
  <si>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</si>
  <si>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</si>
  <si>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</si>
  <si>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</si>
  <si>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</si>
  <si>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</si>
  <si>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</si>
  <si>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</si>
  <si>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</si>
  <si>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</si>
  <si>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</si>
  <si>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</si>
  <si>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</si>
  <si>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</si>
  <si>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</si>
  <si>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</si>
  <si>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</si>
  <si>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</si>
  <si>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</si>
  <si>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</si>
  <si>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</si>
  <si>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</si>
  <si>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</si>
  <si>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</si>
  <si>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</si>
  <si>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</si>
  <si>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</si>
  <si>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</si>
  <si>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</si>
  <si>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</si>
  <si>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</si>
  <si>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</si>
  <si>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</si>
  <si>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</si>
  <si>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</si>
  <si>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</si>
  <si>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</si>
  <si>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</si>
  <si>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</si>
  <si>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</si>
  <si>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</si>
  <si>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</si>
  <si>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</si>
  <si>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</si>
  <si>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</si>
  <si>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</si>
  <si>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</si>
  <si>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</si>
  <si>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</si>
  <si>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</si>
  <si>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</si>
  <si>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</si>
  <si>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</si>
  <si>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</si>
  <si>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</si>
  <si>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</si>
  <si>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</si>
  <si>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</si>
  <si>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</si>
  <si>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</si>
  <si>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</si>
  <si>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</si>
  <si>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</si>
  <si>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</si>
  <si>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</si>
  <si>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</si>
  <si>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</si>
  <si>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</si>
  <si>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</si>
  <si>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</si>
  <si>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</si>
  <si>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</si>
  <si>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</si>
  <si>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</si>
  <si>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</si>
  <si>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</si>
  <si>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</si>
  <si>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</si>
  <si>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</si>
  <si>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</si>
  <si>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</si>
  <si>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</si>
  <si>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</si>
  <si>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</si>
  <si>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</si>
  <si>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</si>
  <si>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</si>
  <si>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</si>
  <si>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</si>
  <si>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</si>
  <si>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</si>
  <si>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</si>
  <si>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</si>
  <si>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</si>
  <si>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</si>
  <si>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</si>
  <si>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</si>
  <si>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</si>
  <si>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</si>
  <si>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</si>
  <si>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</si>
  <si>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</si>
  <si>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</si>
  <si>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</si>
  <si>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</si>
  <si>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</si>
  <si>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</si>
  <si>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</si>
  <si>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</si>
  <si>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</si>
  <si>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</si>
  <si>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</si>
  <si>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</si>
  <si>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</si>
  <si>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</si>
  <si>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</si>
  <si>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</si>
  <si>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</si>
  <si>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</si>
  <si>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</si>
  <si>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</si>
  <si>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</si>
  <si>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</si>
  <si>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</si>
  <si>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</si>
  <si>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</si>
  <si>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</si>
  <si>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</si>
  <si>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</si>
  <si>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</si>
  <si>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</si>
  <si>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</si>
  <si>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</si>
  <si>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</si>
  <si>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</si>
  <si>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</si>
  <si>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</si>
  <si>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</si>
  <si>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</si>
  <si>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</si>
  <si>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</si>
  <si>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</si>
  <si>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</si>
  <si>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</si>
  <si>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</si>
  <si>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</si>
  <si>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</si>
  <si>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</si>
  <si>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</si>
  <si>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</si>
  <si>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</si>
  <si>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</si>
  <si>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</si>
  <si>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</si>
  <si>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</si>
  <si>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</si>
  <si>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</si>
  <si>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</si>
  <si>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</si>
  <si>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</si>
  <si>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</si>
  <si>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</si>
  <si>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</si>
  <si>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</si>
  <si>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</si>
  <si>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</si>
  <si>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</si>
  <si>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</si>
  <si>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</si>
  <si>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</si>
  <si>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</si>
  <si>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</si>
  <si>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</si>
  <si>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</si>
  <si>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</si>
  <si>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</si>
  <si>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</si>
  <si>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</si>
  <si>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</si>
  <si>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</si>
  <si>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</si>
  <si>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</si>
  <si>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</si>
  <si>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</si>
  <si>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</si>
  <si>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</si>
  <si>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</si>
  <si>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</si>
  <si>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</si>
  <si>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</si>
  <si>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</si>
  <si>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</si>
  <si>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</si>
  <si>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</si>
  <si>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</si>
  <si>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</si>
  <si>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</si>
  <si>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</si>
  <si>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</si>
  <si>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</si>
  <si>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</si>
  <si>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</si>
  <si>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</si>
  <si>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</si>
  <si>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</si>
  <si>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</si>
  <si>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</si>
  <si>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</si>
  <si>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</si>
  <si>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</si>
  <si>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</si>
  <si>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</si>
  <si>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</si>
  <si>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</si>
  <si>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</si>
  <si>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</si>
  <si>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</si>
  <si>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</si>
  <si>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</si>
  <si>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</si>
  <si>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</si>
  <si>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</si>
  <si>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</si>
  <si>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</si>
  <si>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</si>
  <si>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</si>
  <si>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</si>
  <si>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</si>
  <si>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</si>
  <si>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</si>
  <si>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</si>
  <si>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</si>
  <si>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</si>
  <si>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</si>
  <si>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</si>
  <si>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</si>
  <si>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</si>
  <si>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</si>
  <si>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</si>
  <si>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</si>
  <si>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</si>
  <si>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</si>
  <si>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</si>
  <si>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</si>
  <si>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</si>
  <si>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</si>
  <si>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</si>
  <si>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</si>
  <si>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</si>
  <si>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</si>
  <si>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</si>
  <si>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</si>
  <si>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</si>
  <si>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</si>
  <si>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</si>
  <si>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</si>
  <si>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</si>
  <si>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</si>
  <si>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</si>
  <si>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</si>
  <si>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</si>
  <si>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</si>
  <si>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</si>
  <si>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</si>
  <si>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</si>
  <si>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</si>
  <si>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</si>
  <si>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</si>
  <si>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</si>
  <si>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</si>
  <si>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</si>
  <si>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</si>
  <si>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</si>
  <si>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</si>
  <si>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</si>
  <si>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</si>
  <si>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</si>
  <si>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</si>
  <si>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</si>
  <si>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</si>
  <si>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</si>
  <si>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</si>
  <si>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</si>
  <si>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</si>
  <si>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</si>
  <si>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</si>
  <si>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</si>
  <si>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</si>
  <si>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</si>
  <si>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</si>
  <si>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</si>
  <si>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</si>
  <si>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</si>
  <si>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</si>
  <si>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</si>
  <si>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</si>
  <si>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</si>
  <si>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</si>
  <si>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</si>
  <si>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</si>
  <si>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</si>
  <si>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</si>
  <si>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</si>
  <si>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</si>
  <si>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</si>
  <si>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</si>
  <si>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</si>
  <si>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</si>
  <si>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</si>
  <si>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</si>
  <si>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</si>
  <si>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</si>
  <si>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</si>
  <si>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</si>
  <si>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</si>
  <si>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</si>
  <si>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</si>
  <si>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</si>
  <si>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</si>
  <si>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</si>
  <si>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</si>
  <si>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</si>
  <si>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</si>
  <si>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</si>
  <si>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</si>
  <si>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</si>
  <si>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</si>
  <si>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</si>
  <si>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</si>
  <si>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</si>
  <si>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</si>
  <si>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</si>
  <si>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</si>
  <si>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</si>
  <si>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</si>
  <si>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</si>
  <si>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</si>
  <si>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</si>
  <si>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</si>
  <si>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</si>
  <si>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</si>
  <si>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</si>
  <si>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</si>
  <si>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</si>
  <si>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</si>
  <si>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</si>
  <si>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</si>
  <si>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</si>
  <si>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</si>
  <si>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</si>
  <si>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</si>
  <si>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</si>
  <si>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</si>
  <si>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</si>
  <si>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</si>
  <si>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</si>
  <si>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</si>
  <si>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</si>
  <si>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</si>
  <si>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</si>
  <si>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</si>
  <si>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</si>
  <si>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</si>
  <si>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</si>
  <si>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</si>
  <si>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</si>
  <si>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</si>
  <si>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</si>
  <si>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</si>
  <si>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</si>
  <si>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</si>
  <si>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</si>
  <si>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</si>
  <si>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</si>
  <si>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</si>
  <si>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</si>
  <si>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</si>
  <si>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</si>
  <si>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</si>
  <si>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</si>
  <si>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</si>
  <si>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</si>
  <si>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</si>
  <si>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</si>
  <si>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</si>
  <si>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</si>
  <si>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</si>
  <si>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</si>
  <si>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</si>
  <si>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</si>
  <si>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</si>
  <si>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</si>
  <si>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</si>
  <si>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</si>
  <si>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</si>
  <si>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</si>
  <si>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</si>
  <si>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</si>
  <si>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</si>
  <si>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</si>
  <si>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</si>
  <si>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</si>
  <si>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</si>
  <si>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</si>
  <si>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</si>
  <si>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</si>
  <si>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</si>
  <si>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</si>
  <si>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</si>
  <si>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</si>
  <si>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</si>
  <si>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</si>
  <si>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</si>
  <si>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</si>
  <si>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</si>
  <si>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</si>
  <si>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</si>
  <si>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</si>
  <si>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</si>
  <si>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</si>
  <si>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</si>
  <si>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</si>
  <si>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</si>
  <si>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</si>
  <si>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</si>
  <si>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</si>
  <si>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</si>
  <si>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</si>
  <si>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</si>
  <si>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</si>
  <si>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</si>
  <si>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</si>
  <si>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</si>
  <si>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</si>
  <si>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</si>
  <si>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</si>
  <si>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</si>
  <si>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</si>
  <si>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</si>
  <si>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</si>
  <si>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</si>
  <si>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</si>
  <si>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</si>
  <si>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</si>
  <si>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</si>
  <si>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</si>
  <si>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</si>
  <si>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</si>
  <si>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</si>
  <si>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</si>
  <si>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</si>
  <si>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</si>
  <si>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</si>
  <si>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</si>
  <si>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</si>
  <si>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</si>
  <si>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</si>
  <si>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</si>
  <si>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</si>
  <si>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</si>
  <si>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</si>
  <si>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</si>
  <si>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</si>
  <si>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</si>
  <si>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</si>
  <si>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</si>
  <si>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</si>
  <si>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</si>
  <si>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</si>
  <si>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</si>
  <si>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</si>
  <si>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</si>
  <si>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</si>
  <si>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</si>
  <si>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</si>
  <si>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</si>
  <si>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</si>
  <si>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</si>
  <si>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</si>
  <si>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</si>
  <si>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</si>
  <si>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</si>
  <si>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</si>
  <si>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</si>
  <si>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</si>
  <si>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</si>
  <si>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</si>
  <si>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</si>
  <si>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</si>
  <si>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</si>
  <si>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</si>
  <si>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</si>
  <si>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</si>
  <si>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</si>
  <si>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</si>
  <si>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</si>
  <si>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</si>
  <si>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</si>
  <si>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</si>
  <si>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</si>
  <si>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</si>
  <si>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</si>
  <si>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</si>
  <si>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</si>
  <si>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</si>
  <si>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</si>
  <si>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</si>
  <si>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</si>
  <si>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</si>
  <si>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</si>
  <si>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</si>
  <si>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</si>
  <si>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</si>
  <si>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</si>
  <si>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</si>
  <si>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</si>
  <si>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</si>
  <si>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</si>
  <si>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</si>
  <si>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</si>
  <si>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</si>
  <si>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</si>
  <si>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</si>
  <si>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</si>
  <si>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</si>
  <si>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</si>
  <si>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</si>
  <si>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</si>
  <si>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</si>
  <si>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</si>
  <si>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</si>
  <si>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</si>
  <si>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</si>
  <si>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</si>
  <si>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</si>
  <si>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</si>
  <si>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</si>
  <si>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</si>
  <si>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</si>
  <si>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</si>
  <si>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</si>
  <si>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</si>
  <si>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</si>
  <si>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</si>
  <si>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</si>
  <si>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</si>
  <si>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</si>
  <si>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</si>
  <si>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</si>
  <si>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</si>
  <si>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</si>
  <si>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</si>
  <si>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</si>
  <si>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</si>
  <si>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</si>
  <si>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</si>
  <si>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</si>
  <si>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</si>
  <si>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</si>
  <si>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</si>
  <si>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</si>
  <si>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</si>
  <si>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</si>
  <si>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</si>
  <si>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</si>
  <si>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</si>
  <si>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</si>
  <si>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</si>
  <si>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</si>
  <si>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</si>
  <si>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</si>
  <si>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</si>
  <si>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</si>
  <si>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</si>
  <si>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</si>
  <si>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</si>
  <si>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</si>
  <si>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</si>
  <si>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</si>
  <si>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</si>
  <si>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</si>
  <si>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</si>
  <si>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</si>
  <si>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</si>
  <si>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</si>
  <si>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</si>
  <si>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</si>
  <si>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</si>
  <si>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</si>
  <si>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</si>
  <si>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</si>
  <si>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</si>
  <si>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</si>
  <si>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</si>
  <si>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</si>
  <si>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</si>
  <si>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</si>
  <si>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</si>
  <si>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</si>
  <si>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</si>
  <si>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</si>
  <si>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</si>
  <si>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</si>
  <si>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</si>
  <si>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</si>
  <si>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</si>
  <si>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</si>
  <si>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</si>
  <si>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</si>
  <si>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</si>
  <si>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</si>
  <si>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</si>
  <si>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</si>
  <si>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</si>
  <si>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</si>
  <si>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</si>
  <si>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</si>
  <si>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</si>
  <si>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</si>
  <si>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</si>
  <si>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</si>
  <si>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</si>
  <si>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</si>
  <si>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</si>
  <si>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</si>
  <si>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</si>
  <si>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</si>
  <si>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</si>
  <si>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</si>
  <si>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</si>
  <si>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</si>
  <si>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</si>
  <si>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</si>
  <si>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</si>
  <si>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</si>
  <si>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</si>
  <si>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</si>
  <si>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</si>
  <si>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</si>
  <si>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</si>
  <si>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</si>
  <si>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</si>
  <si>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</si>
  <si>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</si>
  <si>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</si>
  <si>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</si>
  <si>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</si>
  <si>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</si>
  <si>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</si>
  <si>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</si>
  <si>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</si>
  <si>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</si>
  <si>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</si>
  <si>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</si>
  <si>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</si>
  <si>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</si>
  <si>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</si>
  <si>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</si>
  <si>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</si>
  <si>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</si>
  <si>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</si>
  <si>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</si>
  <si>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</si>
  <si>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</si>
  <si>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</si>
  <si>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</si>
  <si>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</si>
  <si>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</si>
  <si>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</si>
  <si>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</si>
  <si>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</si>
  <si>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</si>
  <si>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</si>
  <si>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</si>
  <si>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</si>
  <si>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</si>
  <si>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</si>
  <si>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</si>
  <si>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</si>
  <si>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</si>
  <si>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</si>
  <si>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</si>
  <si>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</si>
  <si>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</si>
  <si>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</si>
  <si>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</si>
  <si>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</si>
  <si>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</si>
  <si>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</si>
  <si>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</si>
  <si>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</si>
  <si>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</si>
  <si>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</si>
  <si>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</si>
  <si>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</si>
  <si>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</si>
  <si>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</si>
  <si>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</si>
  <si>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</si>
  <si>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</si>
  <si>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</si>
  <si>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</si>
  <si>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</si>
  <si>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</si>
  <si>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</si>
  <si>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</si>
  <si>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</si>
  <si>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</si>
  <si>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</si>
  <si>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</si>
  <si>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</si>
  <si>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</si>
  <si>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</si>
  <si>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</si>
  <si>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</si>
  <si>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</si>
  <si>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</si>
  <si>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</si>
  <si>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</si>
  <si>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</si>
  <si>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</si>
  <si>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</si>
  <si>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</si>
  <si>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</si>
  <si>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</si>
  <si>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</si>
  <si>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</si>
  <si>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</si>
  <si>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</si>
  <si>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</si>
  <si>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</si>
  <si>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</si>
  <si>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</si>
  <si>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</si>
  <si>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</si>
  <si>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</si>
  <si>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</si>
  <si>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</si>
  <si>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</si>
  <si>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</si>
  <si>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</si>
  <si>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</si>
  <si>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</si>
  <si>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</si>
  <si>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</si>
  <si>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</si>
  <si>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</si>
  <si>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</si>
  <si>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</si>
  <si>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</si>
  <si>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</si>
  <si>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</si>
  <si>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</si>
  <si>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</si>
  <si>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</si>
  <si>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</si>
  <si>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</si>
  <si>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</si>
  <si>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</si>
  <si>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</si>
  <si>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</si>
  <si>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</si>
  <si>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</si>
  <si>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</si>
  <si>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</si>
  <si>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</si>
  <si>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</si>
  <si>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</si>
  <si>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</si>
  <si>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</si>
  <si>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</si>
  <si>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</si>
  <si>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</si>
  <si>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</si>
  <si>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</si>
  <si>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</si>
  <si>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</si>
  <si>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</si>
  <si>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</si>
  <si>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</si>
  <si>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</si>
  <si>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</si>
  <si>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</si>
  <si>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</si>
  <si>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</si>
  <si>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</si>
  <si>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</si>
  <si>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</si>
  <si>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</si>
  <si>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</si>
  <si>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</si>
  <si>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</si>
  <si>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</si>
  <si>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</si>
  <si>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</si>
  <si>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</si>
  <si>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</si>
  <si>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</si>
  <si>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</si>
  <si>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</si>
  <si>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</si>
  <si>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</si>
  <si>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</si>
  <si>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</si>
  <si>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</si>
  <si>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</si>
  <si>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</si>
  <si>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</si>
  <si>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</si>
  <si>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</si>
  <si>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</si>
  <si>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</si>
  <si>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</si>
  <si>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</si>
  <si>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</si>
  <si>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</si>
  <si>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</si>
  <si>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</si>
  <si>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</si>
  <si>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</si>
  <si>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</si>
  <si>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</si>
  <si>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</si>
  <si>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</si>
  <si>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</si>
  <si>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</si>
  <si>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</si>
  <si>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</si>
  <si>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</si>
  <si>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</si>
  <si>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</si>
  <si>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</si>
  <si>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</si>
  <si>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</si>
  <si>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</si>
  <si>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</si>
  <si>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</si>
  <si>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</si>
  <si>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</si>
  <si>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</si>
  <si>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</si>
  <si>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</si>
  <si>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</si>
  <si>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</si>
  <si>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</si>
  <si>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</si>
  <si>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</si>
  <si>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</si>
  <si>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</si>
  <si>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</si>
  <si>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</si>
  <si>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</si>
  <si>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</si>
  <si>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</si>
  <si>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</si>
  <si>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</si>
  <si>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</si>
  <si>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</si>
  <si>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</si>
  <si>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</si>
  <si>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</si>
  <si>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</si>
  <si>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</si>
  <si>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</si>
  <si>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</si>
  <si>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</si>
  <si>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</si>
  <si>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</si>
  <si>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</si>
  <si>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</si>
  <si>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</si>
  <si>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</si>
  <si>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</si>
  <si>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</si>
  <si>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</si>
  <si>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</si>
  <si>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</si>
  <si>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</si>
  <si>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</si>
  <si>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</si>
  <si>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</si>
  <si>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</si>
  <si>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</si>
  <si>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</si>
  <si>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</si>
  <si>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</si>
  <si>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</si>
  <si>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</si>
  <si>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</si>
  <si>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</si>
  <si>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</si>
  <si>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</si>
  <si>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</si>
  <si>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</si>
  <si>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</si>
  <si>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</si>
  <si>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</si>
  <si>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</si>
  <si>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</si>
  <si>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</si>
  <si>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</si>
  <si>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</si>
  <si>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</si>
  <si>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</si>
  <si>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</si>
  <si>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</si>
  <si>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</si>
  <si>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</si>
  <si>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</si>
  <si>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</si>
  <si>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</si>
  <si>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</si>
  <si>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</si>
  <si>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</si>
  <si>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</si>
  <si>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</si>
  <si>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</si>
  <si>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</si>
  <si>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</si>
  <si>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</si>
  <si>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</si>
  <si>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</si>
  <si>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</si>
  <si>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</si>
  <si>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</si>
  <si>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</si>
  <si>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</si>
  <si>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</si>
  <si>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</si>
  <si>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</si>
  <si>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</si>
  <si>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</si>
  <si>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</si>
  <si>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</si>
  <si>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</si>
  <si>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</si>
  <si>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</si>
  <si>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</si>
  <si>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</si>
  <si>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</si>
  <si>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</si>
  <si>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</si>
  <si>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</si>
  <si>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</si>
  <si>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</si>
  <si>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</si>
  <si>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</si>
  <si>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</si>
  <si>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</si>
  <si>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</si>
  <si>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</si>
  <si>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</si>
  <si>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</si>
  <si>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</si>
  <si>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</si>
  <si>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</si>
  <si>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</si>
  <si>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</si>
  <si>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</si>
  <si>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</si>
  <si>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</si>
  <si>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</si>
  <si>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</si>
  <si>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</si>
  <si>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</si>
  <si>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</si>
  <si>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</si>
  <si>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</si>
  <si>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</si>
  <si>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</si>
  <si>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</si>
  <si>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</si>
  <si>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</si>
  <si>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</si>
  <si>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</si>
  <si>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</si>
  <si>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</si>
  <si>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</si>
  <si>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</si>
  <si>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</si>
  <si>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</si>
  <si>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</si>
  <si>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</si>
  <si>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</si>
  <si>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</si>
  <si>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</si>
  <si>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</si>
  <si>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</si>
  <si>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</si>
  <si>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</si>
  <si>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</si>
  <si>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</si>
  <si>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</si>
  <si>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</si>
  <si>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</si>
  <si>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</si>
  <si>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</si>
  <si>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</si>
  <si>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</si>
  <si>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</si>
  <si>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</si>
  <si>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</si>
  <si>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</si>
  <si>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</si>
  <si>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</si>
  <si>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</si>
  <si>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</si>
  <si>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</si>
  <si>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</si>
  <si>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</si>
  <si>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</si>
  <si>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</si>
  <si>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</si>
  <si>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</si>
  <si>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</si>
  <si>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</si>
  <si>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</si>
  <si>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</si>
  <si>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</si>
  <si>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</si>
  <si>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</si>
  <si>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</si>
  <si>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</si>
  <si>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</si>
  <si>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</si>
  <si>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</si>
  <si>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</si>
  <si>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</si>
  <si>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</si>
  <si>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</si>
  <si>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</si>
  <si>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</si>
  <si>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</si>
  <si>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</si>
  <si>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</si>
  <si>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</si>
  <si>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</si>
  <si>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</si>
  <si>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</si>
  <si>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</si>
  <si>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</si>
  <si>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</si>
  <si>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</si>
  <si>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</si>
  <si>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</si>
  <si>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</si>
  <si>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</si>
  <si>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</si>
  <si>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</si>
  <si>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</si>
  <si>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</si>
  <si>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</si>
  <si>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</si>
  <si>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</si>
  <si>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</si>
  <si>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</si>
  <si>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</si>
  <si>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</si>
  <si>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</si>
  <si>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</si>
  <si>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</si>
  <si>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</si>
  <si>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</si>
  <si>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</si>
  <si>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</si>
  <si>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</si>
  <si>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</si>
  <si>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</si>
  <si>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</si>
  <si>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</si>
  <si>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</si>
  <si>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</si>
  <si>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</si>
  <si>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</si>
  <si>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</si>
  <si>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</si>
  <si>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</si>
  <si>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</si>
  <si>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</si>
  <si>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</si>
  <si>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</si>
  <si>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</si>
  <si>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</si>
  <si>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</si>
  <si>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</si>
  <si>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</si>
  <si>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</si>
  <si>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</si>
  <si>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</si>
  <si>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</si>
  <si>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</si>
  <si>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</si>
  <si>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</si>
  <si>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</si>
  <si>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</si>
  <si>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</si>
  <si>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</si>
  <si>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</si>
  <si>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</si>
  <si>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</si>
  <si>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</si>
  <si>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</si>
  <si>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</si>
  <si>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</si>
  <si>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</si>
  <si>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</si>
  <si>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</si>
  <si>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</si>
  <si>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</si>
  <si>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</si>
  <si>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</si>
  <si>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</si>
  <si>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</si>
  <si>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</si>
  <si>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</si>
  <si>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</si>
  <si>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</si>
  <si>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</si>
  <si>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</si>
  <si>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</si>
  <si>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</si>
  <si>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</si>
  <si>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</si>
  <si>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</si>
  <si>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</si>
  <si>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</si>
  <si>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</si>
  <si>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</si>
  <si>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</si>
  <si>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</si>
  <si>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</si>
  <si>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</si>
  <si>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</si>
  <si>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</si>
  <si>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</si>
  <si>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</si>
  <si>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</si>
  <si>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</si>
  <si>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</si>
  <si>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</si>
  <si>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</si>
  <si>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</si>
  <si>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</si>
  <si>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</si>
  <si>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</si>
  <si>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</si>
  <si>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</si>
  <si>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</si>
  <si>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</si>
  <si>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</si>
  <si>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</si>
  <si>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</si>
  <si>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</si>
  <si>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</si>
  <si>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</si>
  <si>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</si>
  <si>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</si>
  <si>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</si>
  <si>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</si>
  <si>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</si>
  <si>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</si>
  <si>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</si>
  <si>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</si>
  <si>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</si>
  <si>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</si>
  <si>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</si>
  <si>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</si>
  <si>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</si>
  <si>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</si>
  <si>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</si>
  <si>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</si>
  <si>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</si>
  <si>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</si>
  <si>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</si>
  <si>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</si>
  <si>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</si>
  <si>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</si>
  <si>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</si>
  <si>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</si>
  <si>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</si>
  <si>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</si>
  <si>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</si>
  <si>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</si>
  <si>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</si>
  <si>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</si>
  <si>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</si>
  <si>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</si>
  <si>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</si>
  <si>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</si>
  <si>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</si>
  <si>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</si>
  <si>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</si>
  <si>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</si>
  <si>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</si>
  <si>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</si>
  <si>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</si>
  <si>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</si>
  <si>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</si>
  <si>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</si>
  <si>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</si>
  <si>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</si>
  <si>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</si>
  <si>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</si>
  <si>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</si>
  <si>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</si>
  <si>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</si>
  <si>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</si>
  <si>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</si>
  <si>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</si>
  <si>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</si>
  <si>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</si>
  <si>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</si>
  <si>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</si>
  <si>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</si>
  <si>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</si>
  <si>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</si>
  <si>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</si>
  <si>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</si>
  <si>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</si>
  <si>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</si>
  <si>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</si>
  <si>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</si>
  <si>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</si>
  <si>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</si>
  <si>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</si>
  <si>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</si>
  <si>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</si>
  <si>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</si>
  <si>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</si>
  <si>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</si>
  <si>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</si>
  <si>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</si>
  <si>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</si>
  <si>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</si>
  <si>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</si>
  <si>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</si>
  <si>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</si>
  <si>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</si>
  <si>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</si>
  <si>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</si>
  <si>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</si>
  <si>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</si>
  <si>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</si>
  <si>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</si>
  <si>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</si>
  <si>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</si>
  <si>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</si>
  <si>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</si>
  <si>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</si>
  <si>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</si>
  <si>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</si>
  <si>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</si>
  <si>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</si>
  <si>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</si>
  <si>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</si>
  <si>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</si>
  <si>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</si>
  <si>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</si>
  <si>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</si>
  <si>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</si>
  <si>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</si>
  <si>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</si>
  <si>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</si>
  <si>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</si>
  <si>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</si>
  <si>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</si>
  <si>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</si>
  <si>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</si>
  <si>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</si>
  <si>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</si>
  <si>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</si>
  <si>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</si>
  <si>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</si>
  <si>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</si>
  <si>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</si>
  <si>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</si>
  <si>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</si>
  <si>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</si>
  <si>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</si>
  <si>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</si>
  <si>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</si>
  <si>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</si>
  <si>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</si>
  <si>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</si>
  <si>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</si>
  <si>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</si>
  <si>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</si>
  <si>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</si>
  <si>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</si>
  <si>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</si>
  <si>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</si>
  <si>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</si>
  <si>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</si>
  <si>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</si>
  <si>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</si>
  <si>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</si>
  <si>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</si>
  <si>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</si>
  <si>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</si>
  <si>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</si>
  <si>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</si>
  <si>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</si>
  <si>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</si>
  <si>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</si>
  <si>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</si>
  <si>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</si>
  <si>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</si>
  <si>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</si>
  <si>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</si>
  <si>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</si>
  <si>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</si>
  <si>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</si>
  <si>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</si>
  <si>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</si>
  <si>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</si>
  <si>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</si>
  <si>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</si>
  <si>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</si>
  <si>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</si>
  <si>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</si>
  <si>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</si>
  <si>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</si>
  <si>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</si>
  <si>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</si>
  <si>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</si>
  <si>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</si>
  <si>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</si>
  <si>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</si>
  <si>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</si>
  <si>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</si>
  <si>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</si>
  <si>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</si>
  <si>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</si>
  <si>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</si>
  <si>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</si>
  <si>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</si>
  <si>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</si>
  <si>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</si>
  <si>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</si>
  <si>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</si>
  <si>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</si>
  <si>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</si>
  <si>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</si>
  <si>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</si>
  <si>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</si>
  <si>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</si>
  <si>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</si>
  <si>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</si>
  <si>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</si>
  <si>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</si>
  <si>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</si>
  <si>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</si>
  <si>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</si>
  <si>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</si>
  <si>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</si>
  <si>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</si>
  <si>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</si>
  <si>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</si>
  <si>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</si>
  <si>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</si>
  <si>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</si>
  <si>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</si>
  <si>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</si>
  <si>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</si>
  <si>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</si>
  <si>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</si>
  <si>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</si>
  <si>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</si>
  <si>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</si>
  <si>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</si>
  <si>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</si>
  <si>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</si>
  <si>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</si>
  <si>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</si>
  <si>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</si>
  <si>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</si>
  <si>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</si>
  <si>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</si>
  <si>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</si>
  <si>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</si>
  <si>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</si>
  <si>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</si>
  <si>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</si>
  <si>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</si>
  <si>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</si>
  <si>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</si>
  <si>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</si>
  <si>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</si>
  <si>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</si>
  <si>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</si>
  <si>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</si>
  <si>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</si>
  <si>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</si>
  <si>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</si>
  <si>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</si>
  <si>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</si>
  <si>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</si>
  <si>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</si>
  <si>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</si>
  <si>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</si>
  <si>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</si>
  <si>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</si>
  <si>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</si>
  <si>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</si>
  <si>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</si>
  <si>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</si>
  <si>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</si>
  <si>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</si>
  <si>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</si>
  <si>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</si>
  <si>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</si>
  <si>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</si>
  <si>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</si>
  <si>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</si>
  <si>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</si>
  <si>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</si>
  <si>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</si>
  <si>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</si>
  <si>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</si>
  <si>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</si>
  <si>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</si>
  <si>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</si>
  <si>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</si>
  <si>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</si>
  <si>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</si>
  <si>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</si>
  <si>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</si>
  <si>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</si>
  <si>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</si>
  <si>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</si>
  <si>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</si>
  <si>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</si>
  <si>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</si>
  <si>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</si>
  <si>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</si>
  <si>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</si>
  <si>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</si>
  <si>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</si>
  <si>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</si>
  <si>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</si>
  <si>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</si>
  <si>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</si>
  <si>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</si>
  <si>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</si>
  <si>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</si>
  <si>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</si>
  <si>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</si>
  <si>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</si>
  <si>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</si>
  <si>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</si>
  <si>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</si>
  <si>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</si>
  <si>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</si>
  <si>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</si>
  <si>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</si>
  <si>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</si>
  <si>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</si>
  <si>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</si>
  <si>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</si>
  <si>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</si>
  <si>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</si>
  <si>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</si>
  <si>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</si>
  <si>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</si>
  <si>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</si>
  <si>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</si>
  <si>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</si>
  <si>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</si>
  <si>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</si>
  <si>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</si>
  <si>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</si>
  <si>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</si>
  <si>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</si>
  <si>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</si>
  <si>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</si>
  <si>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</si>
  <si>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</si>
  <si>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</si>
  <si>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</si>
  <si>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</si>
  <si>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</si>
  <si>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</si>
  <si>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</si>
  <si>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</si>
  <si>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</si>
  <si>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</si>
  <si>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</si>
  <si>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</si>
  <si>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</si>
  <si>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</si>
  <si>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</si>
  <si>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</si>
  <si>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</si>
  <si>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</si>
  <si>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</si>
  <si>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</si>
  <si>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</si>
  <si>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</si>
  <si>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</si>
  <si>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</si>
  <si>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</si>
  <si>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</si>
  <si>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</si>
  <si>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</si>
  <si>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</si>
  <si>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</si>
  <si>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</si>
  <si>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</si>
  <si>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</si>
  <si>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</si>
  <si>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</si>
  <si>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</si>
  <si>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</si>
  <si>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</si>
  <si>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</si>
  <si>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</si>
  <si>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</si>
  <si>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</si>
  <si>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</si>
  <si>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</si>
  <si>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</si>
  <si>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</si>
  <si>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</si>
  <si>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</si>
  <si>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</si>
  <si>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</si>
  <si>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</si>
  <si>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</si>
  <si>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</si>
  <si>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</si>
  <si>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</si>
  <si>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</si>
  <si>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</si>
  <si>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</si>
  <si>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</si>
  <si>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</si>
  <si>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</si>
  <si>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</si>
  <si>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</si>
  <si>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</si>
  <si>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</si>
  <si>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</si>
  <si>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</si>
  <si>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</si>
  <si>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</si>
  <si>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</si>
  <si>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</si>
  <si>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</si>
  <si>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</si>
  <si>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</si>
  <si>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</si>
  <si>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</si>
  <si>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</si>
  <si>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</si>
  <si>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</si>
  <si>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</si>
  <si>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</si>
  <si>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</si>
  <si>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</si>
  <si>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</si>
  <si>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</si>
  <si>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</si>
  <si>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</si>
  <si>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</si>
  <si>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</si>
  <si>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</si>
  <si>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</si>
  <si>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</si>
  <si>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</si>
  <si>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</si>
  <si>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</si>
  <si>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</si>
  <si>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</si>
  <si>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</si>
  <si>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</si>
  <si>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</si>
  <si>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</si>
  <si>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</si>
  <si>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</si>
  <si>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</si>
  <si>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</si>
  <si>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</si>
  <si>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</si>
  <si>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</si>
  <si>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</si>
  <si>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</si>
  <si>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</si>
  <si>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</si>
  <si>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</si>
  <si>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</si>
  <si>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</si>
  <si>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</si>
  <si>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</si>
  <si>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</si>
  <si>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</si>
  <si>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</si>
  <si>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</si>
  <si>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</si>
  <si>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</si>
  <si>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</si>
  <si>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</si>
  <si>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</si>
  <si>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</si>
  <si>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</si>
  <si>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</si>
  <si>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</si>
  <si>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</si>
  <si>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</si>
  <si>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</si>
  <si>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</si>
  <si>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</si>
  <si>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</si>
  <si>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</si>
  <si>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</si>
  <si>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</si>
  <si>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</si>
  <si>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</si>
  <si>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</si>
  <si>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</si>
  <si>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</si>
  <si>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</si>
  <si>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</si>
  <si>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</si>
  <si>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</si>
  <si>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</si>
  <si>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</si>
  <si>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</si>
  <si>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</si>
  <si>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</si>
  <si>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</si>
  <si>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</si>
  <si>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</si>
  <si>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</si>
  <si>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</si>
  <si>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</si>
  <si>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</si>
  <si>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</si>
  <si>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</si>
  <si>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</si>
  <si>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</si>
  <si>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</si>
  <si>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</si>
  <si>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</si>
  <si>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</si>
  <si>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</si>
  <si>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</si>
  <si>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</si>
  <si>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</si>
  <si>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</si>
  <si>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</si>
  <si>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</si>
  <si>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</si>
  <si>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</si>
  <si>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</si>
  <si>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</si>
  <si>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</si>
  <si>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</si>
  <si>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</si>
  <si>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</si>
  <si>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</si>
  <si>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</si>
  <si>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</si>
  <si>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</si>
  <si>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</si>
  <si>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</si>
  <si>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</si>
  <si>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</si>
  <si>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</si>
  <si>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</si>
  <si>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</si>
  <si>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</si>
  <si>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</si>
  <si>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</si>
  <si>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</si>
  <si>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</si>
  <si>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</si>
  <si>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</si>
  <si>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</si>
  <si>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</si>
  <si>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</si>
  <si>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</si>
  <si>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</si>
  <si>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</si>
  <si>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</si>
  <si>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</si>
  <si>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</si>
  <si>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</si>
  <si>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</si>
  <si>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</si>
  <si>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</si>
  <si>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</si>
  <si>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</si>
  <si>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</si>
  <si>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</si>
  <si>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</si>
  <si>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</si>
  <si>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</si>
  <si>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</si>
  <si>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</si>
  <si>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</si>
  <si>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</si>
  <si>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</si>
  <si>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</si>
  <si>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</si>
  <si>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</si>
  <si>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</si>
  <si>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</si>
  <si>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</si>
  <si>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</si>
  <si>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</si>
  <si>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</si>
  <si>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</si>
  <si>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</si>
  <si>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</si>
  <si>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</si>
  <si>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</si>
  <si>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</si>
  <si>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</si>
  <si>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</si>
  <si>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</si>
  <si>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</si>
  <si>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</si>
  <si>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</si>
  <si>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</si>
  <si>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</si>
  <si>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</si>
  <si>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</si>
  <si>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</si>
  <si>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</si>
  <si>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</si>
  <si>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</si>
  <si>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</si>
  <si>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</si>
  <si>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</si>
  <si>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</si>
  <si>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</si>
  <si>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</si>
  <si>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</si>
  <si>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</si>
  <si>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</si>
  <si>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</si>
  <si>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</si>
  <si>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</si>
  <si>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</si>
  <si>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</si>
  <si>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</si>
  <si>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</si>
  <si>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</si>
  <si>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</si>
  <si>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</si>
  <si>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</si>
  <si>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</si>
  <si>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</si>
  <si>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</si>
  <si>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</si>
  <si>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</si>
  <si>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</si>
  <si>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</si>
  <si>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</si>
  <si>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</si>
  <si>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</si>
  <si>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</si>
  <si>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</si>
  <si>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</si>
  <si>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</si>
  <si>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</si>
  <si>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</si>
  <si>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</si>
  <si>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</si>
  <si>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</si>
  <si>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</si>
  <si>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</si>
  <si>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</si>
  <si>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</si>
  <si>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</si>
  <si>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</si>
  <si>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</si>
  <si>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</si>
  <si>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</si>
  <si>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</si>
  <si>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</si>
  <si>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</si>
  <si>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</si>
  <si>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</si>
  <si>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</si>
  <si>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</si>
  <si>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</si>
  <si>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</si>
  <si>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</si>
  <si>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</si>
  <si>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</si>
  <si>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</si>
  <si>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</si>
  <si>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</si>
  <si>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</si>
  <si>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</si>
  <si>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</si>
  <si>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</si>
  <si>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</si>
  <si>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</si>
  <si>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</si>
  <si>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</si>
  <si>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</si>
  <si>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</si>
  <si>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</si>
  <si>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</si>
  <si>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</si>
  <si>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</si>
  <si>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</si>
  <si>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</si>
  <si>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</si>
  <si>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</si>
  <si>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</si>
  <si>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</si>
  <si>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</si>
  <si>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</si>
  <si>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</si>
  <si>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</si>
  <si>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</si>
  <si>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</si>
  <si>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</si>
  <si>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</si>
  <si>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</si>
  <si>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</si>
  <si>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</si>
  <si>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</si>
  <si>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</si>
  <si>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</si>
  <si>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</si>
  <si>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</si>
  <si>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</si>
  <si>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</si>
  <si>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</si>
  <si>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</si>
  <si>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</si>
  <si>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</si>
  <si>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</si>
  <si>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</si>
  <si>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</si>
  <si>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</si>
  <si>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</si>
  <si>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</si>
  <si>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</si>
  <si>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</si>
  <si>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</si>
  <si>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</si>
  <si>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</si>
  <si>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</si>
  <si>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</si>
  <si>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</si>
  <si>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</si>
  <si>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</si>
  <si>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</si>
  <si>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</si>
  <si>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</si>
  <si>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</si>
  <si>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</si>
  <si>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</si>
  <si>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</si>
  <si>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</si>
  <si>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</si>
  <si>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</si>
  <si>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</si>
  <si>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</si>
  <si>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</si>
  <si>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</si>
  <si>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</si>
  <si>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</si>
  <si>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</si>
  <si>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</si>
  <si>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</si>
  <si>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</si>
  <si>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</si>
  <si>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</si>
  <si>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</si>
  <si>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</si>
  <si>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</si>
  <si>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</si>
  <si>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</si>
  <si>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</si>
  <si>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</si>
  <si>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</si>
  <si>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</si>
  <si>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</si>
  <si>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</si>
  <si>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</si>
  <si>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</si>
  <si>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</si>
  <si>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</si>
  <si>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</si>
  <si>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</si>
  <si>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</si>
  <si>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</si>
  <si>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</si>
  <si>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</si>
  <si>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</si>
  <si>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</si>
  <si>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</si>
  <si>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</si>
  <si>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</si>
  <si>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</si>
  <si>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</si>
  <si>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</si>
  <si>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</si>
  <si>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</si>
  <si>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</si>
  <si>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</si>
  <si>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</si>
  <si>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</si>
  <si>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</si>
  <si>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</si>
  <si>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</si>
  <si>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</si>
  <si>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</si>
  <si>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</si>
  <si>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</si>
  <si>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</si>
  <si>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</si>
  <si>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</si>
  <si>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</si>
  <si>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</si>
  <si>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</si>
  <si>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</si>
  <si>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</si>
  <si>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</si>
  <si>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</si>
  <si>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</si>
  <si>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</si>
  <si>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</si>
  <si>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</si>
  <si>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</si>
  <si>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</si>
  <si>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</si>
  <si>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</si>
  <si>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</si>
  <si>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</si>
  <si>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</si>
  <si>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</si>
  <si>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</si>
  <si>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</si>
  <si>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</si>
  <si>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</si>
  <si>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</si>
  <si>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</si>
  <si>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</si>
  <si>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</si>
  <si>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</si>
  <si>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</si>
  <si>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</si>
  <si>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</si>
  <si>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</si>
  <si>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</si>
  <si>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</si>
  <si>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</si>
  <si>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</si>
  <si>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</si>
  <si>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</si>
  <si>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</si>
  <si>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</si>
  <si>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</si>
  <si>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</si>
  <si>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</si>
  <si>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</si>
  <si>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</si>
  <si>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</si>
  <si>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</si>
  <si>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</si>
  <si>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</si>
  <si>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</si>
  <si>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</si>
  <si>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</si>
  <si>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</si>
  <si>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</si>
  <si>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</si>
  <si>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</si>
  <si>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</si>
  <si>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</si>
  <si>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</si>
  <si>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</si>
  <si>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</si>
  <si>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</si>
  <si>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</si>
  <si>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</si>
  <si>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</si>
  <si>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</si>
  <si>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</si>
  <si>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</si>
  <si>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</si>
  <si>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</si>
  <si>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</si>
  <si>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</si>
  <si>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</si>
  <si>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</si>
  <si>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</si>
  <si>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</si>
  <si>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</si>
  <si>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</si>
  <si>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</si>
  <si>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</si>
  <si>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</si>
  <si>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</si>
  <si>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</si>
  <si>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</si>
  <si>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</si>
  <si>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</si>
  <si>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</si>
  <si>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</si>
  <si>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</si>
  <si>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</si>
  <si>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</si>
  <si>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</si>
  <si>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</si>
  <si>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</si>
  <si>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</si>
  <si>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</si>
  <si>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</si>
  <si>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</si>
  <si>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</si>
  <si>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</si>
  <si>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</si>
  <si>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</si>
  <si>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</si>
  <si>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</si>
  <si>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</si>
  <si>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</si>
  <si>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</si>
  <si>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</si>
  <si>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</si>
  <si>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</si>
  <si>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</si>
  <si>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</si>
  <si>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</si>
  <si>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</si>
  <si>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</si>
  <si>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</si>
  <si>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</si>
  <si>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</si>
  <si>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</si>
  <si>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</si>
  <si>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</si>
  <si>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</si>
  <si>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</si>
  <si>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</si>
  <si>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</si>
  <si>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</si>
  <si>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</si>
  <si>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</si>
  <si>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</si>
  <si>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</si>
  <si>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</si>
  <si>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</si>
  <si>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</si>
  <si>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</si>
  <si>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</si>
  <si>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</si>
  <si>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</si>
  <si>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</si>
  <si>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</si>
  <si>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</si>
  <si>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</si>
  <si>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</si>
  <si>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</si>
  <si>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</si>
  <si>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</si>
  <si>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</si>
  <si>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</si>
  <si>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</si>
  <si>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</si>
  <si>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</si>
  <si>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</si>
  <si>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</si>
  <si>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</si>
  <si>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</si>
  <si>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</si>
  <si>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</si>
  <si>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</si>
  <si>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</si>
  <si>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</si>
  <si>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</si>
  <si>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</si>
  <si>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</si>
  <si>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</si>
  <si>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</si>
  <si>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</si>
  <si>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</si>
  <si>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</si>
  <si>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</si>
  <si>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</si>
  <si>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</si>
  <si>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</si>
  <si>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</si>
  <si>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</si>
  <si>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</si>
  <si>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</si>
  <si>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</si>
  <si>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</si>
  <si>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</si>
  <si>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</si>
  <si>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</si>
  <si>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</si>
  <si>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</si>
  <si>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</si>
  <si>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</si>
  <si>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</si>
  <si>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</si>
  <si>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</si>
  <si>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</si>
  <si>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</si>
  <si>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</si>
  <si>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</si>
  <si>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</si>
  <si>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</si>
  <si>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</si>
  <si>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</si>
  <si>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</si>
  <si>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</si>
  <si>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</si>
  <si>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</si>
  <si>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</si>
  <si>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</si>
  <si>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</si>
  <si>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</si>
  <si>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</si>
  <si>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</si>
  <si>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</si>
  <si>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</si>
  <si>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</si>
  <si>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</si>
  <si>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</si>
  <si>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</si>
  <si>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</si>
  <si>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</si>
  <si>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</si>
  <si>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</si>
  <si>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</si>
  <si>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</si>
  <si>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</si>
  <si>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</si>
  <si>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</si>
  <si>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</si>
  <si>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</si>
  <si>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</si>
  <si>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</si>
  <si>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</si>
  <si>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</si>
  <si>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</si>
  <si>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</si>
  <si>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</si>
  <si>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</si>
  <si>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</si>
  <si>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</si>
  <si>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</si>
  <si>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</si>
  <si>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</si>
  <si>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</si>
  <si>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</si>
  <si>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</si>
  <si>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</si>
  <si>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</si>
  <si>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</si>
  <si>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</si>
  <si>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</si>
  <si>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</si>
  <si>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</si>
  <si>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</si>
  <si>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</si>
  <si>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</si>
  <si>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</si>
  <si>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</si>
  <si>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</si>
  <si>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</si>
  <si>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</si>
  <si>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</si>
  <si>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</si>
  <si>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</si>
  <si>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</si>
  <si>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</si>
  <si>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</si>
  <si>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</si>
  <si>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</si>
  <si>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</si>
  <si>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</si>
  <si>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</si>
  <si>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</si>
  <si>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</si>
  <si>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</si>
  <si>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</si>
  <si>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</si>
  <si>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</si>
  <si>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</si>
  <si>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</si>
  <si>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</si>
  <si>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</si>
  <si>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</si>
  <si>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</si>
  <si>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</si>
  <si>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</si>
  <si>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</si>
  <si>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</si>
  <si>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</si>
  <si>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</si>
  <si>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</si>
  <si>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</si>
  <si>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</si>
  <si>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</si>
  <si>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</si>
  <si>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</si>
  <si>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</si>
  <si>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</si>
  <si>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</si>
  <si>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</si>
  <si>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</si>
  <si>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</si>
  <si>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</si>
  <si>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</si>
  <si>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</si>
  <si>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</si>
  <si>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</si>
  <si>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</si>
  <si>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</si>
  <si>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</si>
  <si>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</si>
  <si>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</si>
  <si>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</si>
  <si>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</si>
  <si>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</si>
  <si>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</si>
  <si>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</si>
  <si>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</si>
  <si>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</si>
  <si>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</si>
  <si>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</si>
  <si>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</si>
  <si>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</si>
  <si>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</si>
  <si>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</si>
  <si>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</si>
  <si>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</si>
  <si>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</si>
  <si>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</si>
  <si>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</si>
  <si>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</si>
  <si>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</si>
  <si>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</si>
  <si>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</si>
  <si>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</si>
  <si>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</si>
  <si>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</si>
  <si>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</si>
  <si>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</si>
  <si>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</si>
  <si>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</si>
  <si>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</si>
  <si>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</si>
  <si>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</si>
  <si>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</si>
  <si>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</si>
  <si>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</si>
  <si>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</si>
  <si>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</si>
  <si>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</si>
  <si>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</si>
  <si>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</si>
  <si>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</si>
  <si>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</si>
  <si>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</si>
  <si>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</si>
  <si>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</si>
  <si>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</si>
  <si>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</si>
  <si>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</si>
  <si>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</si>
  <si>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</si>
  <si>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</si>
  <si>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</si>
  <si>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</si>
  <si>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</si>
  <si>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</si>
  <si>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</si>
  <si>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</si>
  <si>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</si>
  <si>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</si>
  <si>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</si>
  <si>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</si>
  <si>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</si>
  <si>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</si>
  <si>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</si>
  <si>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</si>
  <si>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</si>
  <si>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</si>
  <si>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</si>
  <si>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</si>
  <si>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</si>
  <si>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</si>
  <si>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</si>
  <si>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</si>
  <si>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</si>
  <si>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</si>
  <si>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</si>
  <si>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</si>
  <si>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</si>
  <si>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</si>
  <si>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</si>
  <si>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</si>
  <si>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</si>
  <si>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</si>
  <si>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</si>
  <si>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</si>
  <si>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</si>
  <si>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</si>
  <si>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</si>
  <si>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</si>
  <si>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</si>
  <si>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</si>
  <si>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</si>
  <si>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</si>
  <si>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</si>
  <si>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</si>
  <si>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</si>
  <si>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</si>
  <si>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</si>
  <si>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</si>
  <si>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</si>
  <si>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</si>
  <si>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</si>
  <si>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</si>
  <si>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</si>
  <si>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</si>
  <si>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</si>
  <si>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</si>
  <si>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</si>
  <si>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</si>
  <si>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</si>
  <si>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</si>
  <si>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</si>
  <si>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</si>
  <si>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</si>
  <si>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</si>
  <si>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</si>
  <si>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</si>
  <si>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</si>
  <si>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</si>
  <si>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</si>
  <si>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</si>
  <si>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</si>
  <si>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</si>
  <si>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</si>
  <si>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</si>
  <si>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</si>
  <si>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</si>
  <si>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</si>
  <si>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</si>
  <si>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</si>
  <si>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</si>
  <si>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</si>
  <si>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</si>
  <si>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</si>
  <si>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</si>
  <si>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</si>
  <si>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</si>
  <si>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</si>
  <si>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</si>
  <si>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</si>
  <si>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</si>
  <si>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</si>
  <si>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</si>
  <si>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</si>
  <si>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</si>
  <si>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</si>
  <si>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</si>
  <si>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</si>
  <si>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</si>
  <si>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</si>
  <si>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</si>
  <si>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</si>
  <si>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</si>
  <si>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</si>
  <si>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</si>
  <si>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</si>
  <si>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</si>
  <si>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</si>
  <si>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</si>
  <si>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</si>
  <si>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</si>
  <si>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</si>
  <si>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</si>
  <si>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</si>
  <si>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</si>
  <si>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</si>
  <si>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</si>
  <si>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</si>
  <si>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</si>
  <si>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</si>
  <si>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</si>
  <si>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</si>
  <si>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</si>
  <si>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</si>
  <si>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</si>
  <si>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</si>
  <si>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</si>
  <si>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</si>
  <si>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</si>
  <si>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</si>
  <si>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</si>
  <si>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</si>
  <si>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</si>
  <si>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</si>
  <si>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</si>
  <si>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</si>
  <si>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</si>
  <si>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</si>
  <si>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</si>
  <si>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</si>
  <si>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</si>
  <si>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</si>
  <si>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</si>
  <si>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</si>
  <si>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</si>
  <si>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</si>
  <si>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</si>
  <si>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</si>
  <si>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</si>
  <si>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</si>
  <si>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</si>
  <si>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</si>
  <si>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</si>
  <si>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</si>
  <si>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</si>
  <si>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</si>
  <si>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</si>
  <si>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</si>
  <si>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</si>
  <si>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</si>
  <si>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</si>
  <si>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</si>
  <si>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</si>
  <si>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</si>
  <si>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</si>
  <si>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</si>
  <si>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</si>
  <si>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</si>
  <si>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</si>
  <si>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</si>
  <si>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</si>
  <si>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</si>
  <si>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</si>
  <si>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</si>
  <si>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</si>
  <si>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</si>
  <si>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</si>
  <si>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</si>
  <si>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</si>
  <si>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</si>
  <si>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</si>
  <si>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</si>
  <si>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</si>
  <si>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</si>
  <si>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</si>
  <si>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</si>
  <si>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</si>
  <si>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</si>
  <si>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</si>
  <si>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</si>
  <si>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</si>
  <si>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</si>
  <si>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</si>
  <si>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</si>
  <si>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</si>
  <si>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</si>
  <si>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</si>
  <si>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</si>
  <si>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</si>
  <si>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</si>
  <si>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</si>
  <si>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</si>
  <si>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</si>
  <si>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</si>
  <si>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</si>
  <si>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</si>
  <si>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</si>
  <si>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</si>
  <si>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</si>
  <si>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</si>
  <si>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</si>
  <si>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</si>
  <si>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</si>
  <si>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</si>
  <si>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</si>
  <si>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</si>
  <si>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</si>
  <si>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</si>
  <si>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</si>
  <si>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</si>
  <si>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</si>
  <si>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</si>
  <si>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</si>
  <si>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</si>
  <si>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</si>
  <si>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</si>
  <si>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</si>
  <si>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</si>
  <si>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</si>
  <si>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</si>
  <si>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</si>
  <si>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</si>
  <si>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</si>
  <si>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</si>
  <si>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</si>
  <si>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</si>
  <si>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</si>
  <si>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</si>
  <si>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</si>
  <si>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</si>
  <si>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</si>
  <si>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</si>
  <si>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</si>
  <si>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</si>
  <si>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</si>
  <si>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</si>
  <si>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</si>
  <si>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</si>
  <si>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</si>
  <si>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</si>
  <si>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</si>
  <si>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</si>
  <si>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</si>
  <si>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</si>
  <si>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</si>
  <si>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</si>
  <si>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</si>
  <si>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</si>
  <si>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</si>
  <si>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</si>
  <si>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</si>
  <si>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</si>
  <si>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</si>
  <si>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</si>
  <si>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</si>
  <si>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</si>
  <si>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</si>
  <si>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</si>
  <si>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</si>
  <si>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</si>
  <si>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</si>
  <si>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</si>
  <si>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</si>
  <si>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</si>
  <si>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</si>
  <si>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</si>
  <si>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</si>
  <si>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</si>
  <si>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</si>
  <si>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</si>
  <si>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</si>
  <si>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</si>
  <si>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</si>
  <si>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</si>
  <si>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</si>
  <si>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</si>
  <si>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</si>
  <si>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</si>
  <si>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</si>
  <si>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</si>
  <si>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</si>
  <si>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</si>
  <si>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</si>
  <si>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</si>
  <si>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</si>
  <si>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</si>
  <si>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</si>
  <si>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</si>
  <si>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</si>
  <si>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</si>
  <si>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</si>
  <si>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</si>
  <si>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</si>
  <si>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</si>
  <si>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</si>
  <si>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</si>
  <si>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</si>
  <si>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</si>
  <si>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</si>
  <si>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</si>
  <si>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</si>
  <si>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</si>
  <si>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</si>
  <si>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</si>
  <si>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</si>
  <si>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</si>
  <si>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</si>
  <si>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</si>
  <si>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</si>
  <si>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</si>
  <si>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</si>
  <si>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</si>
  <si>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</si>
  <si>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</si>
  <si>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</si>
  <si>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</si>
  <si>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</si>
  <si>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</si>
  <si>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</si>
  <si>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</si>
  <si>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</si>
  <si>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</si>
  <si>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</si>
  <si>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</si>
  <si>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</si>
  <si>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</si>
  <si>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</si>
  <si>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</si>
  <si>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</si>
  <si>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</si>
  <si>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</si>
  <si>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</si>
  <si>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</si>
  <si>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</si>
  <si>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</si>
  <si>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</si>
  <si>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</si>
  <si>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</si>
  <si>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</si>
  <si>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</si>
  <si>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</si>
  <si>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</si>
  <si>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</si>
  <si>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</si>
  <si>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</si>
  <si>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</si>
  <si>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</si>
  <si>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</si>
  <si>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</si>
  <si>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</si>
  <si>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</si>
  <si>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</si>
  <si>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</si>
  <si>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</si>
  <si>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</si>
  <si>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</si>
  <si>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</si>
  <si>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</si>
  <si>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</si>
  <si>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</si>
  <si>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</si>
  <si>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</si>
  <si>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</si>
  <si>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</si>
  <si>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</si>
  <si>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</si>
  <si>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</si>
  <si>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</si>
  <si>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</si>
  <si>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</si>
  <si>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</si>
  <si>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</si>
  <si>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</si>
  <si>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</si>
  <si>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</si>
  <si>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</si>
  <si>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</si>
  <si>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</si>
  <si>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</si>
  <si>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</si>
  <si>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</si>
  <si>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</si>
  <si>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</si>
  <si>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</si>
  <si>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</si>
  <si>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</si>
  <si>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</si>
  <si>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</si>
  <si>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</si>
  <si>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</si>
  <si>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</si>
  <si>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</si>
  <si>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</si>
  <si>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</si>
  <si>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</si>
  <si>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</si>
  <si>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</si>
  <si>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</si>
  <si>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</si>
  <si>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</si>
  <si>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</si>
  <si>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</si>
  <si>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</si>
  <si>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</si>
  <si>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</si>
  <si>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</si>
  <si>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</si>
  <si>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</si>
  <si>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</si>
  <si>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</si>
  <si>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</si>
  <si>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</si>
  <si>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</si>
  <si>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</si>
  <si>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</si>
  <si>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</si>
  <si>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</si>
  <si>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</si>
  <si>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</si>
  <si>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</si>
  <si>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</si>
  <si>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</si>
  <si>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</si>
  <si>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</si>
  <si>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</si>
  <si>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</si>
  <si>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</si>
  <si>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</si>
  <si>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</si>
  <si>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</si>
  <si>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</si>
  <si>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</si>
  <si>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</si>
  <si>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</si>
  <si>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</si>
  <si>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</si>
  <si>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</si>
  <si>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</si>
  <si>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</si>
  <si>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</si>
  <si>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</si>
  <si>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</si>
  <si>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</si>
  <si>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</si>
  <si>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</si>
  <si>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</si>
  <si>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</si>
  <si>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</si>
  <si>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</si>
  <si>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</si>
  <si>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</si>
  <si>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</si>
  <si>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</si>
  <si>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</si>
  <si>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</si>
  <si>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</si>
  <si>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</si>
  <si>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</si>
  <si>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</si>
  <si>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</si>
  <si>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</si>
  <si>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</si>
  <si>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</si>
  <si>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</si>
  <si>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</si>
  <si>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</si>
  <si>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</si>
  <si>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</si>
  <si>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</si>
  <si>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</si>
  <si>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</si>
  <si>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</si>
  <si>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</si>
  <si>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</si>
  <si>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</si>
  <si>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</si>
  <si>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</si>
  <si>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</si>
  <si>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</si>
  <si>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</si>
  <si>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</si>
  <si>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</si>
  <si>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</si>
  <si>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</si>
  <si>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</si>
  <si>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</si>
  <si>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</si>
  <si>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</si>
  <si>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</si>
  <si>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</si>
  <si>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</si>
  <si>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</si>
  <si>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</si>
  <si>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</si>
  <si>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</si>
  <si>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</si>
  <si>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</si>
  <si>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</si>
  <si>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</si>
  <si>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</si>
  <si>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</si>
  <si>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</si>
  <si>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</si>
  <si>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</si>
  <si>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</si>
  <si>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</si>
  <si>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</si>
  <si>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</si>
  <si>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</si>
  <si>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</si>
  <si>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</si>
  <si>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</si>
  <si>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</si>
  <si>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</si>
  <si>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</si>
  <si>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</si>
  <si>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</si>
  <si>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</si>
  <si>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</si>
  <si>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</si>
  <si>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</si>
  <si>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</si>
  <si>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</si>
  <si>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</si>
  <si>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</si>
  <si>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</si>
  <si>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</si>
  <si>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</si>
  <si>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</si>
  <si>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</si>
  <si>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</si>
  <si>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</si>
  <si>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</si>
  <si>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</si>
  <si>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</si>
  <si>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</si>
  <si>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</si>
  <si>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</si>
  <si>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</si>
  <si>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</si>
  <si>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</si>
  <si>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</si>
  <si>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</si>
  <si>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</si>
  <si>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</si>
  <si>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</si>
  <si>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</si>
  <si>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</si>
  <si>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</si>
  <si>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</si>
  <si>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</si>
  <si>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</si>
  <si>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</si>
  <si>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</si>
  <si>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</si>
  <si>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</si>
  <si>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</si>
  <si>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</si>
  <si>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</si>
  <si>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</si>
  <si>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</si>
  <si>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</si>
  <si>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</si>
  <si>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</si>
  <si>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</si>
  <si>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</si>
  <si>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</si>
  <si>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</si>
  <si>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</si>
  <si>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</si>
  <si>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</si>
  <si>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</si>
  <si>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</si>
  <si>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</si>
  <si>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</si>
  <si>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</si>
  <si>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</si>
  <si>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</si>
  <si>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</si>
  <si>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</si>
  <si>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</si>
  <si>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</si>
  <si>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</si>
  <si>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</si>
  <si>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</si>
  <si>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</si>
  <si>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</si>
  <si>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</si>
  <si>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</si>
  <si>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</si>
  <si>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</si>
  <si>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</si>
  <si>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</si>
  <si>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</si>
  <si>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</si>
  <si>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</si>
  <si>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</si>
  <si>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</si>
  <si>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</si>
  <si>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</si>
  <si>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</si>
  <si>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</si>
  <si>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</si>
  <si>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</si>
  <si>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</si>
  <si>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</si>
  <si>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</si>
  <si>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</si>
  <si>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</si>
  <si>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</si>
  <si>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</si>
  <si>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</si>
  <si>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</si>
  <si>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</si>
  <si>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</si>
  <si>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</si>
  <si>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</si>
  <si>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</si>
  <si>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</si>
  <si>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</si>
  <si>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</si>
  <si>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</si>
  <si>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</si>
  <si>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</si>
  <si>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</si>
  <si>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</si>
  <si>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</si>
  <si>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</si>
  <si>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</si>
  <si>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</si>
  <si>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</si>
  <si>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</si>
  <si>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</si>
  <si>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</si>
  <si>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</si>
  <si>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</si>
  <si>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</si>
  <si>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</si>
  <si>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</si>
  <si>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</si>
  <si>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</si>
  <si>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</si>
  <si>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</si>
  <si>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</si>
  <si>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</si>
  <si>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</si>
  <si>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</si>
  <si>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</si>
  <si>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</si>
  <si>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</si>
  <si>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</si>
  <si>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</si>
  <si>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</si>
  <si>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</si>
  <si>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</si>
  <si>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</si>
  <si>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</si>
  <si>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</si>
  <si>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</si>
  <si>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</si>
  <si>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</si>
  <si>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</si>
  <si>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</si>
  <si>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</si>
  <si>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</si>
  <si>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</si>
  <si>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</si>
  <si>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</si>
  <si>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</si>
  <si>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</si>
  <si>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</si>
  <si>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</si>
  <si>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</si>
  <si>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</si>
  <si>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</si>
  <si>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</si>
  <si>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</si>
  <si>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</si>
  <si>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</si>
  <si>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</si>
  <si>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</si>
  <si>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</si>
  <si>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</si>
  <si>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</si>
  <si>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</si>
  <si>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</si>
  <si>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</si>
  <si>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</si>
  <si>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</si>
  <si>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</si>
  <si>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</si>
  <si>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</si>
  <si>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</si>
  <si>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</si>
  <si>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</si>
  <si>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</si>
  <si>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</si>
  <si>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</si>
  <si>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</si>
  <si>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</si>
  <si>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</si>
  <si>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</si>
  <si>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</si>
  <si>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</si>
  <si>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</si>
  <si>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</si>
  <si>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</si>
  <si>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</si>
  <si>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</si>
  <si>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</si>
  <si>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</si>
  <si>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</si>
  <si>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</si>
  <si>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</si>
  <si>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</si>
  <si>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</si>
  <si>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</si>
  <si>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</si>
  <si>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</si>
  <si>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</si>
  <si>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</si>
  <si>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</si>
  <si>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</si>
  <si>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</si>
  <si>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</si>
  <si>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</si>
  <si>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</si>
  <si>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</si>
  <si>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</si>
  <si>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</si>
  <si>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</si>
  <si>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</si>
  <si>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</si>
  <si>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</si>
  <si>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</si>
  <si>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</si>
  <si>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</si>
  <si>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</si>
  <si>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</si>
  <si>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</si>
  <si>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</si>
  <si>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</si>
  <si>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</si>
  <si>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</si>
  <si>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</si>
  <si>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</si>
  <si>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</si>
  <si>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</si>
  <si>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</si>
  <si>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</si>
  <si>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</si>
  <si>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</si>
  <si>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</si>
  <si>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</si>
  <si>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</si>
  <si>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</si>
  <si>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</si>
  <si>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</si>
  <si>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</si>
  <si>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</si>
  <si>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</si>
  <si>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</si>
  <si>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</si>
  <si>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</si>
  <si>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</si>
  <si>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</si>
  <si>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</si>
  <si>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</si>
  <si>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</si>
  <si>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</si>
  <si>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</si>
  <si>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</si>
  <si>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</si>
  <si>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</si>
  <si>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</si>
  <si>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</si>
  <si>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</si>
  <si>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</si>
  <si>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</si>
  <si>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</si>
  <si>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</si>
  <si>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</si>
  <si>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</si>
  <si>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</si>
  <si>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</si>
  <si>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</si>
  <si>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</si>
  <si>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</si>
  <si>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</si>
  <si>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</si>
  <si>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</si>
  <si>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</si>
  <si>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</si>
  <si>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</si>
  <si>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</si>
  <si>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</si>
  <si>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</si>
  <si>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</si>
  <si>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</si>
  <si>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</si>
  <si>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</si>
  <si>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</si>
  <si>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</si>
  <si>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</si>
  <si>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</si>
  <si>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</si>
  <si>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</si>
  <si>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</si>
  <si>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</si>
  <si>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</si>
  <si>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</si>
  <si>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</si>
  <si>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</si>
  <si>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</si>
  <si>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</si>
  <si>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</si>
  <si>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</si>
  <si>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</si>
  <si>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</si>
  <si>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</si>
  <si>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</si>
  <si>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</si>
  <si>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</si>
  <si>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</si>
  <si>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</si>
  <si>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</si>
  <si>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</si>
  <si>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</si>
  <si>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</si>
  <si>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</si>
  <si>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</si>
  <si>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</si>
  <si>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</si>
  <si>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</si>
  <si>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</si>
  <si>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</si>
  <si>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</si>
  <si>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</si>
  <si>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</si>
  <si>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</si>
  <si>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</si>
  <si>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</si>
  <si>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</si>
  <si>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</si>
  <si>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</si>
  <si>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</si>
  <si>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</si>
  <si>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</si>
  <si>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</si>
  <si>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</si>
  <si>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</si>
  <si>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</si>
  <si>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</si>
  <si>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</si>
  <si>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</si>
  <si>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</si>
  <si>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</si>
  <si>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</si>
  <si>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</si>
  <si>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</si>
  <si>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</si>
  <si>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</si>
  <si>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</si>
  <si>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</si>
  <si>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</si>
  <si>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</si>
  <si>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</si>
  <si>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</si>
  <si>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</si>
  <si>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</si>
  <si>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</si>
  <si>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</si>
  <si>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</si>
  <si>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</si>
  <si>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</si>
  <si>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</si>
  <si>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</si>
  <si>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</si>
  <si>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</si>
  <si>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</si>
  <si>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</si>
  <si>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</si>
  <si>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</si>
  <si>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</si>
  <si>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</si>
  <si>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</si>
  <si>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</si>
  <si>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</si>
  <si>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</si>
  <si>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</si>
  <si>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</si>
  <si>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</si>
  <si>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</si>
  <si>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</si>
  <si>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</si>
  <si>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</si>
  <si>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</si>
  <si>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</si>
  <si>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</si>
  <si>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</si>
  <si>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</si>
  <si>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</si>
  <si>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</si>
  <si>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</si>
  <si>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</si>
  <si>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</si>
  <si>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</si>
  <si>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</si>
  <si>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</si>
  <si>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</si>
  <si>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</si>
  <si>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</si>
  <si>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</si>
  <si>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</si>
  <si>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</si>
  <si>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</si>
  <si>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</si>
  <si>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</si>
  <si>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</si>
  <si>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</si>
  <si>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</si>
  <si>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</si>
  <si>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</si>
  <si>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</si>
  <si>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</si>
  <si>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</si>
  <si>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</si>
  <si>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</si>
  <si>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</si>
  <si>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</si>
  <si>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</si>
  <si>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</si>
  <si>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</si>
  <si>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</si>
  <si>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</si>
  <si>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</si>
  <si>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</si>
  <si>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</si>
  <si>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</si>
  <si>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</si>
  <si>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</si>
  <si>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</si>
  <si>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</si>
  <si>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</si>
  <si>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</si>
  <si>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</si>
  <si>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</si>
  <si>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</si>
  <si>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</si>
  <si>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</si>
  <si>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</si>
  <si>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</si>
  <si>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</si>
  <si>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</si>
  <si>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</si>
  <si>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</si>
  <si>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</si>
  <si>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</si>
  <si>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</si>
  <si>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</si>
  <si>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</si>
  <si>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</si>
  <si>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</si>
  <si>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</si>
  <si>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</si>
  <si>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</si>
  <si>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</si>
  <si>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</si>
  <si>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</si>
  <si>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</si>
  <si>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</si>
  <si>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</si>
  <si>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</si>
  <si>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</si>
  <si>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</si>
  <si>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</si>
  <si>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</si>
  <si>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</si>
  <si>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</si>
  <si>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</si>
  <si>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</si>
  <si>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</si>
  <si>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</si>
  <si>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</si>
  <si>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</si>
  <si>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</si>
  <si>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</si>
  <si>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</si>
  <si>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</si>
  <si>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</si>
  <si>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</si>
  <si>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</si>
  <si>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</si>
  <si>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</si>
  <si>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</si>
  <si>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</si>
  <si>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</si>
  <si>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</si>
  <si>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</si>
  <si>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</si>
  <si>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</si>
  <si>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</si>
  <si>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</si>
  <si>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</si>
  <si>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</si>
  <si>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</si>
  <si>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</si>
  <si>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</si>
  <si>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</si>
  <si>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</si>
  <si>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</si>
  <si>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</si>
  <si>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</si>
  <si>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</si>
  <si>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</si>
  <si>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</si>
  <si>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</si>
  <si>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</si>
  <si>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</si>
  <si>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</si>
  <si>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</si>
  <si>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</si>
  <si>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</si>
  <si>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</si>
  <si>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</si>
  <si>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</si>
  <si>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</si>
  <si>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</si>
  <si>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</si>
  <si>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</si>
  <si>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</si>
  <si>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</si>
  <si>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</si>
  <si>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</si>
  <si>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</si>
  <si>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</si>
  <si>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</si>
  <si>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</si>
  <si>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</si>
  <si>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</si>
  <si>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</si>
  <si>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</si>
  <si>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</si>
  <si>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</si>
  <si>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</si>
  <si>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</si>
  <si>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</si>
  <si>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</si>
  <si>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</si>
  <si>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</si>
  <si>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</si>
  <si>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</si>
  <si>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</si>
  <si>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</si>
  <si>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</si>
  <si>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</si>
  <si>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</si>
  <si>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</si>
  <si>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</si>
  <si>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</si>
  <si>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</si>
  <si>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</si>
  <si>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</si>
  <si>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</si>
  <si>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</si>
  <si>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</si>
  <si>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</si>
  <si>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</si>
  <si>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</si>
  <si>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</si>
  <si>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</si>
  <si>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</si>
  <si>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</si>
  <si>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</si>
  <si>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</si>
  <si>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</si>
  <si>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</si>
  <si>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</si>
  <si>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</si>
  <si>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</si>
  <si>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</si>
  <si>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</si>
  <si>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</si>
  <si>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</si>
  <si>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</si>
  <si>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</si>
  <si>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</si>
  <si>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</si>
  <si>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</si>
  <si>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</si>
  <si>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</si>
  <si>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</si>
  <si>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</si>
  <si>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</si>
  <si>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</si>
  <si>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</si>
  <si>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</si>
  <si>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</si>
  <si>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</si>
  <si>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</si>
  <si>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</si>
  <si>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</si>
  <si>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</si>
  <si>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</si>
  <si>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</si>
  <si>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</si>
  <si>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</si>
  <si>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</si>
  <si>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</si>
  <si>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</si>
  <si>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</si>
  <si>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</si>
  <si>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</si>
  <si>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</si>
  <si>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</si>
  <si>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</si>
  <si>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</si>
  <si>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</si>
  <si>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</si>
  <si>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</si>
  <si>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</si>
  <si>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</si>
  <si>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</si>
  <si>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</si>
  <si>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</si>
  <si>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</si>
  <si>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</si>
  <si>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</si>
  <si>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</si>
  <si>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</si>
  <si>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</si>
  <si>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</si>
  <si>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</si>
  <si>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</si>
  <si>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</si>
  <si>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</si>
  <si>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</si>
  <si>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</si>
  <si>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</si>
  <si>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</si>
  <si>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</si>
  <si>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</si>
  <si>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</si>
  <si>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</si>
  <si>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</si>
  <si>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</si>
  <si>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</si>
  <si>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</si>
  <si>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</si>
  <si>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</si>
  <si>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</si>
  <si>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</si>
  <si>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</si>
  <si>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</si>
  <si>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</si>
  <si>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</si>
  <si>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</si>
  <si>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</si>
  <si>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</si>
  <si>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</si>
  <si>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</si>
  <si>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</si>
  <si>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</si>
  <si>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</si>
  <si>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</si>
  <si>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</si>
  <si>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</si>
  <si>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</si>
  <si>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</si>
  <si>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</si>
  <si>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</si>
  <si>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</si>
  <si>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</si>
  <si>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</si>
  <si>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</si>
  <si>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</si>
  <si>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</si>
  <si>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</si>
  <si>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</si>
  <si>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</si>
  <si>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</si>
  <si>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</si>
  <si>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</si>
  <si>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</si>
  <si>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</si>
  <si>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</si>
  <si>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</si>
  <si>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</si>
  <si>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</si>
  <si>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</si>
  <si>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</si>
  <si>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</si>
  <si>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</si>
  <si>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</si>
  <si>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</si>
  <si>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</si>
  <si>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</si>
  <si>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</si>
  <si>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</si>
  <si>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</si>
  <si>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</si>
  <si>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</si>
  <si>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</si>
  <si>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</si>
  <si>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</si>
  <si>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</si>
  <si>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</si>
  <si>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</si>
  <si>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</si>
  <si>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</si>
  <si>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</si>
  <si>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</si>
  <si>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</si>
  <si>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</si>
  <si>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</si>
  <si>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</si>
  <si>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</si>
  <si>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</si>
  <si>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</si>
  <si>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</si>
  <si>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</si>
  <si>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</si>
  <si>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</si>
  <si>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</si>
  <si>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</si>
  <si>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</si>
  <si>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</si>
  <si>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</si>
  <si>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</si>
  <si>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</si>
  <si>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</si>
  <si>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</si>
  <si>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</si>
  <si>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</si>
  <si>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</si>
  <si>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</si>
  <si>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</si>
  <si>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</si>
  <si>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</si>
  <si>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</si>
  <si>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</si>
  <si>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</si>
  <si>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</si>
  <si>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</si>
  <si>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</si>
  <si>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</si>
  <si>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</si>
  <si>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</si>
  <si>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</si>
  <si>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</si>
  <si>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</si>
  <si>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</si>
  <si>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</si>
  <si>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</si>
  <si>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</si>
  <si>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</si>
  <si>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</si>
  <si>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</si>
  <si>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</si>
  <si>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</si>
  <si>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</si>
  <si>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</si>
  <si>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</si>
  <si>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</si>
  <si>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</si>
  <si>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</si>
  <si>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</si>
  <si>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</si>
  <si>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</si>
  <si>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</si>
  <si>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</si>
  <si>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</si>
  <si>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</si>
  <si>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</si>
  <si>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</si>
  <si>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</si>
  <si>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</si>
  <si>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</si>
  <si>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</si>
  <si>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</si>
  <si>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</si>
  <si>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</si>
  <si>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</si>
  <si>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</si>
  <si>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</si>
  <si>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</si>
  <si>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</si>
  <si>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</si>
  <si>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</si>
  <si>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</si>
  <si>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</si>
  <si>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</si>
  <si>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</si>
  <si>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</si>
  <si>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</si>
  <si>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</si>
  <si>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</si>
  <si>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</si>
  <si>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</si>
  <si>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</si>
  <si>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</si>
  <si>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</si>
  <si>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</si>
  <si>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</si>
  <si>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</si>
  <si>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</si>
  <si>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</si>
  <si>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</si>
  <si>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</si>
  <si>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</si>
  <si>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</si>
  <si>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</si>
  <si>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</si>
  <si>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</si>
  <si>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</si>
  <si>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</si>
  <si>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</si>
  <si>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</si>
  <si>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</si>
  <si>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</si>
  <si>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</si>
  <si>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</si>
  <si>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</si>
  <si>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</si>
  <si>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</si>
  <si>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</si>
  <si>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</si>
  <si>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</si>
  <si>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</si>
  <si>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</si>
  <si>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</si>
  <si>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</si>
  <si>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</si>
  <si>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</si>
  <si>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</si>
  <si>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</si>
  <si>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</si>
  <si>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</si>
  <si>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</si>
  <si>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</si>
  <si>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</si>
  <si>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</si>
  <si>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</si>
  <si>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</si>
  <si>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</si>
  <si>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</si>
  <si>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</si>
  <si>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</si>
  <si>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</si>
  <si>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</si>
  <si>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</si>
  <si>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</si>
  <si>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</si>
  <si>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</si>
  <si>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</si>
  <si>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</si>
  <si>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</si>
  <si>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</si>
  <si>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</si>
  <si>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</si>
  <si>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</si>
  <si>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</si>
  <si>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</si>
  <si>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</si>
  <si>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</si>
  <si>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</si>
  <si>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</si>
  <si>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</si>
  <si>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</si>
  <si>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</si>
  <si>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</si>
  <si>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</si>
  <si>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</si>
  <si>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</si>
  <si>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</si>
  <si>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</si>
  <si>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</si>
  <si>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</si>
  <si>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</si>
  <si>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</si>
  <si>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</si>
  <si>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</si>
  <si>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</si>
  <si>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</si>
  <si>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</si>
  <si>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</si>
  <si>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</si>
  <si>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</si>
  <si>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</si>
  <si>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</si>
  <si>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</si>
  <si>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</si>
  <si>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</si>
  <si>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</si>
  <si>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</si>
  <si>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</si>
  <si>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</si>
  <si>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</si>
  <si>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</si>
  <si>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</si>
  <si>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</si>
  <si>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</si>
  <si>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</si>
  <si>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</si>
  <si>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</si>
  <si>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</si>
  <si>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</si>
  <si>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</si>
  <si>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</si>
  <si>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</si>
  <si>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</si>
  <si>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</si>
  <si>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</si>
  <si>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</si>
  <si>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</si>
  <si>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</si>
  <si>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</si>
  <si>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</si>
  <si>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</si>
  <si>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</si>
  <si>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</si>
  <si>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</si>
  <si>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</si>
  <si>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</si>
  <si>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</si>
  <si>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</si>
  <si>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</si>
  <si>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</si>
  <si>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</si>
  <si>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</si>
  <si>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</si>
  <si>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</si>
  <si>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</si>
  <si>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</si>
  <si>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</si>
  <si>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</si>
  <si>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</si>
  <si>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</si>
  <si>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</si>
  <si>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</si>
  <si>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</si>
  <si>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</si>
  <si>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</si>
  <si>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</si>
  <si>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</si>
  <si>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</si>
  <si>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</si>
  <si>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</si>
  <si>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</si>
  <si>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</si>
  <si>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</si>
  <si>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</si>
  <si>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</si>
  <si>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</si>
  <si>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</si>
  <si>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</si>
  <si>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</si>
  <si>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</si>
  <si>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</si>
  <si>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</si>
  <si>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</si>
  <si>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</si>
  <si>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</si>
  <si>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</si>
  <si>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</si>
  <si>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</si>
  <si>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</si>
  <si>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</si>
  <si>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</si>
  <si>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</si>
  <si>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</si>
  <si>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</si>
  <si>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</si>
  <si>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</si>
  <si>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</si>
  <si>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</si>
  <si>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</si>
  <si>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</si>
  <si>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</si>
  <si>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</si>
  <si>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</si>
  <si>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</si>
  <si>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</si>
  <si>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</si>
  <si>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</si>
  <si>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</si>
  <si>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</si>
  <si>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</si>
  <si>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</si>
  <si>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</si>
  <si>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</si>
  <si>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</si>
  <si>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</si>
  <si>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</si>
  <si>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</si>
  <si>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</si>
  <si>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</si>
  <si>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</si>
  <si>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</si>
  <si>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</si>
  <si>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</si>
  <si>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</si>
  <si>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</si>
  <si>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</si>
  <si>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</si>
  <si>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</si>
  <si>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</si>
  <si>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</si>
  <si>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</si>
  <si>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</si>
  <si>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</si>
  <si>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</si>
  <si>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</si>
  <si>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</si>
  <si>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</si>
  <si>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</si>
  <si>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</si>
  <si>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</si>
  <si>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</si>
  <si>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</si>
  <si>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</si>
  <si>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</si>
  <si>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</si>
  <si>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</si>
  <si>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</si>
  <si>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</si>
  <si>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</si>
  <si>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</si>
  <si>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</si>
  <si>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</si>
  <si>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</si>
  <si>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</si>
  <si>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</si>
  <si>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</si>
  <si>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</si>
  <si>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</si>
  <si>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</si>
  <si>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</si>
  <si>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</si>
  <si>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</si>
  <si>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</si>
  <si>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</si>
  <si>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</si>
  <si>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</si>
  <si>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</si>
  <si>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</si>
  <si>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</si>
  <si>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</si>
  <si>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</si>
  <si>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</si>
  <si>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</si>
  <si>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</si>
  <si>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</si>
  <si>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</si>
  <si>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</si>
  <si>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</si>
  <si>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</si>
  <si>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</si>
  <si>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</si>
  <si>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</si>
  <si>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</si>
  <si>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</si>
  <si>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</si>
  <si>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</si>
  <si>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</si>
  <si>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</si>
  <si>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</si>
  <si>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</si>
  <si>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</si>
  <si>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</si>
  <si>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</si>
  <si>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</si>
  <si>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</si>
  <si>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</si>
  <si>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</si>
  <si>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</si>
  <si>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</si>
  <si>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</si>
  <si>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</si>
  <si>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</si>
  <si>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</si>
  <si>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</si>
  <si>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</si>
  <si>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</si>
  <si>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</si>
  <si>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</si>
  <si>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</si>
  <si>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</si>
  <si>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</si>
  <si>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</si>
  <si>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</si>
  <si>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</si>
  <si>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</si>
  <si>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</si>
  <si>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</si>
  <si>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</si>
  <si>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</si>
  <si>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</si>
  <si>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</si>
  <si>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</si>
  <si>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</si>
  <si>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</si>
  <si>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</si>
  <si>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</si>
  <si>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</si>
  <si>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</si>
  <si>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</si>
  <si>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</si>
  <si>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</si>
  <si>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</si>
  <si>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</si>
  <si>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</si>
  <si>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</si>
  <si>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</si>
  <si>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</si>
  <si>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</si>
  <si>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</si>
  <si>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</si>
  <si>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</si>
  <si>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</si>
  <si>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</si>
  <si>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</si>
  <si>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</si>
  <si>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</si>
  <si>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</si>
  <si>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</si>
  <si>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</si>
  <si>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</si>
  <si>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</si>
  <si>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</si>
  <si>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</si>
  <si>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</si>
  <si>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</si>
  <si>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</si>
  <si>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</si>
  <si>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</si>
  <si>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</si>
  <si>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</si>
  <si>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</si>
  <si>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</si>
  <si>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</si>
  <si>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</si>
  <si>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</si>
  <si>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</si>
  <si>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</si>
  <si>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</si>
  <si>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</si>
  <si>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</si>
  <si>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</si>
  <si>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</si>
  <si>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</si>
  <si>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</si>
  <si>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</si>
  <si>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</si>
  <si>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</si>
  <si>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</si>
  <si>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</si>
  <si>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</si>
  <si>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</si>
  <si>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</si>
  <si>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</si>
  <si>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</si>
  <si>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</si>
  <si>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</si>
  <si>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</si>
  <si>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</si>
  <si>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</si>
  <si>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</si>
  <si>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</si>
  <si>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</si>
  <si>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</si>
  <si>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</si>
  <si>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</si>
  <si>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</si>
  <si>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</si>
  <si>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</si>
  <si>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</si>
  <si>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</si>
  <si>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</si>
  <si>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</si>
  <si>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</si>
  <si>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</si>
  <si>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</si>
  <si>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</si>
  <si>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</si>
  <si>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</si>
  <si>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</si>
  <si>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</si>
  <si>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</si>
  <si>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</si>
  <si>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</si>
  <si>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</si>
  <si>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</si>
  <si>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</si>
  <si>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</si>
  <si>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</si>
  <si>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</si>
  <si>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</si>
  <si>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</si>
  <si>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</si>
  <si>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</si>
  <si>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</si>
  <si>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</si>
  <si>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</si>
  <si>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</si>
  <si>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</si>
  <si>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</si>
  <si>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</si>
  <si>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</si>
  <si>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</si>
  <si>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</si>
  <si>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</si>
  <si>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</si>
  <si>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</si>
  <si>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</si>
  <si>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</si>
  <si>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</si>
  <si>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</si>
  <si>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</si>
  <si>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</si>
  <si>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</si>
  <si>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</si>
  <si>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</si>
  <si>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</si>
  <si>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</si>
  <si>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</si>
  <si>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</si>
  <si>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</si>
  <si>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</si>
  <si>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</si>
  <si>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</si>
  <si>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</si>
  <si>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</si>
  <si>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</si>
  <si>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</si>
  <si>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</si>
  <si>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</si>
  <si>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</si>
  <si>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</si>
  <si>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</si>
  <si>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</si>
  <si>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</si>
  <si>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</si>
  <si>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</si>
  <si>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</si>
  <si>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</si>
  <si>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</si>
  <si>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</si>
  <si>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</si>
  <si>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</si>
  <si>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</si>
  <si>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</si>
  <si>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</si>
  <si>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</si>
  <si>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</si>
  <si>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</si>
  <si>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</si>
  <si>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</si>
  <si>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</si>
  <si>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</si>
  <si>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</si>
  <si>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</si>
  <si>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</si>
  <si>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</si>
  <si>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</si>
  <si>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</si>
  <si>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</si>
  <si>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</si>
  <si>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</si>
  <si>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</si>
  <si>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</si>
  <si>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</si>
  <si>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</si>
  <si>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</si>
  <si>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</si>
  <si>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</si>
  <si>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</si>
  <si>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</si>
  <si>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</si>
  <si>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</si>
  <si>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</si>
  <si>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</si>
  <si>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</si>
  <si>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</si>
  <si>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</si>
  <si>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</si>
  <si>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</si>
  <si>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</si>
  <si>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</si>
  <si>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</si>
  <si>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</si>
  <si>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</si>
  <si>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</si>
  <si>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</si>
  <si>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</si>
  <si>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</si>
  <si>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</si>
  <si>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</si>
  <si>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</si>
  <si>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</si>
  <si>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</si>
  <si>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</si>
  <si>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</si>
  <si>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</si>
  <si>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</si>
  <si>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</si>
  <si>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</si>
  <si>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</si>
  <si>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</si>
  <si>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</si>
  <si>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</si>
  <si>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</si>
  <si>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</si>
  <si>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</si>
  <si>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</si>
  <si>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</si>
  <si>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</si>
  <si>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</si>
  <si>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</si>
  <si>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</si>
  <si>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</si>
  <si>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</si>
  <si>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</si>
  <si>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</si>
  <si>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</si>
  <si>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</si>
  <si>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</si>
  <si>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</si>
  <si>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</si>
  <si>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</si>
  <si>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</si>
  <si>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</si>
  <si>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</si>
  <si>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</si>
  <si>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</si>
  <si>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</si>
  <si>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</si>
  <si>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</si>
  <si>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</si>
  <si>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</si>
  <si>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</si>
  <si>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</si>
  <si>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</si>
  <si>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</si>
  <si>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</si>
  <si>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</si>
  <si>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</si>
  <si>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</si>
  <si>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</si>
  <si>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</si>
  <si>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</si>
  <si>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</si>
  <si>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</si>
  <si>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</si>
  <si>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</si>
  <si>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</si>
  <si>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</si>
  <si>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</si>
  <si>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</si>
  <si>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</si>
  <si>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</si>
  <si>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</si>
  <si>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</si>
  <si>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</si>
  <si>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</si>
  <si>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</si>
  <si>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</si>
  <si>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</si>
  <si>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</si>
  <si>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</si>
  <si>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</si>
  <si>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</si>
  <si>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</si>
  <si>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</si>
  <si>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</si>
  <si>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</si>
  <si>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</si>
  <si>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</si>
  <si>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</si>
  <si>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</si>
  <si>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</si>
  <si>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</si>
  <si>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</si>
  <si>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</si>
  <si>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</si>
  <si>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</si>
  <si>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</si>
  <si>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</si>
  <si>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</si>
  <si>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</si>
  <si>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</si>
  <si>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</si>
  <si>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</si>
  <si>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</si>
  <si>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</si>
  <si>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</si>
  <si>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</si>
  <si>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</si>
  <si>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</si>
  <si>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</si>
  <si>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</si>
  <si>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</si>
  <si>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</si>
  <si>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</si>
  <si>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</si>
  <si>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</si>
  <si>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</si>
  <si>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</si>
  <si>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</si>
  <si>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</si>
  <si>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</si>
  <si>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</si>
  <si>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</si>
  <si>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</si>
  <si>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</si>
  <si>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</si>
  <si>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</si>
  <si>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</si>
  <si>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</si>
  <si>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</si>
  <si>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</si>
  <si>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</si>
  <si>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</si>
  <si>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</si>
  <si>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</si>
  <si>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</si>
  <si>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</si>
  <si>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</si>
  <si>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</si>
  <si>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</si>
  <si>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</si>
  <si>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</si>
  <si>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</si>
  <si>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</si>
  <si>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</si>
  <si>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</si>
  <si>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</si>
  <si>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</si>
  <si>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</si>
  <si>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</si>
  <si>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</si>
  <si>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</si>
  <si>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</si>
  <si>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</si>
  <si>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</si>
  <si>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</si>
  <si>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</si>
  <si>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</si>
  <si>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</si>
  <si>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</si>
  <si>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</si>
  <si>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</si>
  <si>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</si>
  <si>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</si>
  <si>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</si>
  <si>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</si>
  <si>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</si>
  <si>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</si>
  <si>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</si>
  <si>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</si>
  <si>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</si>
  <si>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</si>
  <si>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</si>
  <si>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</si>
  <si>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</si>
  <si>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</si>
  <si>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</si>
  <si>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</si>
  <si>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</si>
  <si>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</si>
  <si>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</si>
  <si>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</si>
  <si>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</si>
  <si>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</si>
  <si>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</si>
  <si>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</si>
  <si>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</si>
  <si>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</si>
  <si>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</si>
  <si>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</si>
  <si>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</si>
  <si>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</si>
  <si>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</si>
  <si>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</si>
  <si>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</si>
  <si>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</si>
  <si>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</si>
  <si>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</si>
  <si>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</si>
  <si>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</si>
  <si>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</si>
  <si>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</si>
  <si>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</si>
  <si>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</si>
  <si>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</si>
  <si>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</si>
  <si>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</si>
  <si>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</si>
  <si>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</si>
  <si>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</si>
  <si>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</si>
  <si>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</si>
  <si>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</si>
  <si>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</si>
  <si>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</si>
  <si>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</si>
  <si>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</si>
  <si>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</si>
  <si>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</si>
  <si>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</si>
  <si>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</si>
  <si>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</si>
  <si>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</si>
  <si>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</si>
  <si>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</si>
  <si>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</si>
  <si>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</si>
  <si>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</si>
  <si>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</si>
  <si>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</si>
  <si>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</si>
  <si>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</si>
  <si>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</si>
  <si>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</si>
  <si>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</si>
  <si>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</si>
  <si>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</si>
  <si>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</si>
  <si>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</si>
  <si>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</si>
  <si>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</si>
  <si>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</si>
  <si>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</si>
  <si>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</si>
  <si>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</si>
  <si>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</si>
  <si>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</si>
  <si>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</si>
  <si>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</si>
  <si>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</si>
  <si>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</si>
  <si>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</si>
  <si>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</si>
  <si>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</si>
  <si>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</si>
  <si>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</si>
  <si>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</si>
  <si>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</si>
  <si>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</si>
  <si>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</si>
  <si>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</si>
  <si>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</si>
  <si>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</si>
  <si>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</si>
  <si>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</si>
  <si>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</si>
  <si>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</si>
  <si>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</si>
  <si>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</si>
  <si>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</si>
  <si>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</si>
  <si>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</si>
  <si>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</si>
  <si>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</si>
  <si>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</si>
  <si>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</si>
  <si>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</si>
  <si>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</si>
  <si>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</si>
  <si>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</si>
  <si>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</si>
  <si>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</si>
  <si>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</si>
  <si>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</si>
  <si>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</si>
  <si>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</si>
  <si>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</si>
  <si>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</si>
  <si>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</si>
  <si>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</si>
  <si>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</si>
  <si>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</si>
  <si>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</si>
  <si>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</si>
  <si>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</si>
  <si>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</si>
  <si>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</si>
  <si>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</si>
  <si>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</si>
  <si>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</si>
  <si>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</si>
  <si>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</si>
  <si>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</si>
  <si>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</si>
  <si>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</si>
  <si>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</si>
  <si>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</si>
  <si>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</si>
  <si>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</si>
  <si>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</si>
  <si>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</si>
  <si>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</si>
  <si>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</si>
  <si>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</si>
  <si>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</si>
  <si>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</si>
  <si>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</si>
  <si>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</si>
  <si>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</si>
  <si>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</si>
  <si>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</si>
  <si>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</si>
  <si>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</si>
  <si>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</si>
  <si>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</si>
  <si>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</si>
  <si>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</si>
  <si>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</si>
  <si>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</si>
  <si>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</si>
  <si>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</si>
  <si>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</si>
  <si>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</si>
  <si>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</si>
  <si>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</si>
  <si>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</si>
  <si>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</si>
  <si>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</si>
  <si>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</si>
  <si>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</si>
  <si>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</si>
  <si>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</si>
  <si>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</si>
  <si>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</si>
  <si>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</si>
  <si>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</si>
  <si>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</si>
  <si>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</si>
  <si>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</si>
  <si>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</si>
  <si>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</si>
  <si>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</si>
  <si>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</si>
  <si>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</si>
  <si>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</si>
  <si>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</si>
  <si>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</si>
  <si>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</si>
  <si>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</si>
  <si>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</si>
  <si>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</si>
  <si>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</si>
  <si>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</si>
  <si>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</si>
  <si>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</si>
  <si>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</si>
  <si>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</si>
  <si>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</si>
  <si>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</si>
  <si>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</si>
  <si>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</si>
  <si>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</si>
  <si>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</si>
  <si>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</si>
  <si>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</si>
  <si>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</si>
  <si>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</si>
  <si>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</si>
  <si>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</si>
  <si>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</si>
  <si>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</si>
  <si>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</si>
  <si>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</si>
  <si>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</si>
  <si>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</si>
  <si>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</si>
  <si>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</si>
  <si>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</si>
  <si>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</si>
  <si>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</si>
  <si>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</si>
  <si>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</si>
  <si>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</si>
  <si>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</si>
  <si>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</si>
  <si>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</si>
  <si>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</si>
  <si>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</si>
  <si>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</si>
  <si>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</si>
  <si>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</si>
  <si>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</si>
  <si>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</si>
  <si>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</si>
  <si>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</si>
  <si>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</si>
  <si>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</si>
  <si>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</si>
  <si>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</si>
  <si>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</si>
  <si>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</si>
  <si>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</si>
  <si>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</si>
  <si>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</si>
  <si>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</si>
  <si>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</si>
  <si>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</si>
  <si>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</si>
  <si>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</si>
  <si>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</si>
  <si>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</si>
  <si>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</si>
  <si>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</si>
  <si>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</si>
  <si>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</si>
  <si>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</si>
  <si>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</si>
  <si>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</si>
  <si>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</si>
  <si>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</si>
  <si>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</si>
  <si>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</si>
  <si>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</si>
  <si>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</si>
  <si>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</si>
  <si>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</si>
  <si>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</si>
  <si>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</si>
  <si>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</si>
  <si>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</si>
  <si>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</si>
  <si>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</si>
  <si>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</si>
  <si>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</si>
  <si>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</si>
  <si>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</si>
  <si>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</si>
  <si>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</si>
  <si>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</si>
  <si>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</si>
  <si>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</si>
  <si>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</si>
  <si>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</si>
  <si>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</si>
  <si>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</si>
  <si>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</si>
  <si>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</si>
  <si>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</si>
  <si>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</si>
  <si>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</si>
  <si>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</si>
  <si>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</si>
  <si>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</si>
  <si>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</si>
  <si>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</si>
  <si>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</si>
  <si>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</si>
  <si>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</si>
  <si>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</si>
  <si>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</si>
  <si>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</si>
  <si>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</si>
  <si>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</si>
  <si>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</si>
  <si>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</si>
  <si>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</si>
  <si>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</si>
  <si>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</si>
  <si>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</si>
  <si>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</si>
  <si>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</si>
  <si>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</si>
  <si>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</si>
  <si>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</si>
  <si>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</si>
  <si>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</si>
  <si>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</si>
  <si>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</si>
  <si>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</si>
  <si>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</si>
  <si>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</si>
  <si>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</si>
  <si>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</si>
  <si>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</si>
  <si>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</si>
  <si>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</si>
  <si>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</si>
  <si>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</si>
  <si>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</si>
  <si>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</si>
  <si>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</si>
  <si>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</si>
  <si>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</si>
  <si>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</si>
  <si>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</si>
  <si>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</si>
  <si>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</si>
  <si>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</si>
  <si>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</si>
  <si>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</si>
  <si>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</si>
  <si>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</si>
  <si>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</si>
  <si>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</si>
  <si>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</si>
  <si>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</si>
  <si>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</si>
  <si>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</si>
  <si>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</si>
  <si>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</si>
  <si>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</si>
  <si>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</si>
  <si>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</si>
  <si>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</si>
  <si>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</si>
  <si>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</si>
  <si>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</si>
  <si>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</si>
  <si>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</si>
  <si>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</si>
  <si>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</si>
  <si>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</si>
  <si>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</si>
  <si>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</si>
  <si>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</si>
  <si>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</si>
  <si>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</si>
  <si>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</si>
  <si>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</si>
  <si>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</si>
  <si>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</si>
  <si>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</si>
  <si>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</si>
  <si>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</si>
  <si>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</si>
  <si>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</si>
  <si>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</si>
  <si>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</si>
  <si>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</si>
  <si>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</si>
  <si>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</si>
  <si>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</si>
  <si>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</si>
  <si>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</si>
  <si>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</si>
  <si>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</si>
  <si>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</si>
  <si>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</si>
  <si>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</si>
  <si>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</si>
  <si>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</si>
  <si>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</si>
  <si>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</si>
  <si>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</si>
  <si>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</si>
  <si>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</si>
  <si>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</si>
  <si>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</si>
  <si>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</si>
  <si>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</si>
  <si>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</si>
  <si>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</si>
  <si>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</si>
  <si>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</si>
  <si>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</si>
  <si>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</si>
  <si>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</si>
  <si>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</si>
  <si>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</si>
  <si>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</si>
  <si>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</si>
  <si>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</si>
  <si>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</si>
  <si>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</si>
  <si>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</si>
  <si>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</si>
  <si>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</si>
  <si>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</si>
  <si>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</si>
  <si>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</si>
  <si>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</si>
  <si>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</si>
  <si>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</si>
  <si>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</si>
  <si>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</si>
  <si>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</si>
  <si>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</si>
  <si>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</si>
  <si>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</si>
  <si>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</si>
  <si>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</si>
  <si>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</si>
  <si>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</si>
  <si>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</si>
  <si>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</si>
  <si>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</si>
  <si>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</si>
  <si>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</si>
  <si>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</si>
  <si>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</si>
  <si>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</si>
  <si>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</si>
  <si>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</si>
  <si>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</si>
  <si>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</si>
  <si>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</si>
  <si>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</si>
  <si>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</si>
  <si>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</si>
  <si>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</si>
  <si>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</si>
  <si>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</si>
  <si>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</si>
  <si>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</si>
  <si>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</si>
  <si>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</si>
  <si>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</si>
  <si>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</si>
  <si>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</si>
  <si>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</si>
  <si>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</si>
  <si>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</si>
  <si>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</si>
  <si>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</si>
  <si>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</si>
  <si>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</si>
  <si>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</si>
  <si>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</si>
  <si>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</si>
  <si>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</si>
  <si>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</si>
  <si>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</si>
  <si>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</si>
  <si>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</si>
  <si>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</si>
  <si>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</si>
  <si>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</si>
  <si>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</si>
  <si>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</si>
  <si>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</si>
  <si>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</si>
  <si>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</si>
  <si>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</si>
  <si>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</si>
  <si>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</si>
  <si>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</si>
  <si>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</si>
  <si>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</si>
  <si>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</si>
  <si>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</si>
  <si>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</si>
  <si>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</si>
  <si>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</si>
  <si>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</si>
  <si>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</si>
  <si>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</si>
  <si>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</si>
  <si>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</si>
  <si>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</si>
  <si>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</si>
  <si>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</si>
  <si>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</si>
  <si>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</si>
  <si>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</si>
  <si>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</si>
  <si>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</si>
  <si>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</si>
  <si>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</si>
  <si>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</si>
  <si>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</si>
  <si>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</si>
  <si>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</si>
  <si>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</si>
  <si>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</si>
  <si>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</si>
  <si>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</si>
  <si>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</si>
  <si>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</si>
  <si>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</si>
  <si>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</si>
  <si>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</si>
  <si>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</si>
  <si>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</si>
  <si>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</si>
  <si>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</si>
  <si>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</si>
  <si>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</si>
  <si>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</si>
  <si>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</si>
  <si>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</si>
  <si>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</si>
  <si>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</si>
  <si>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</si>
  <si>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</si>
  <si>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</si>
  <si>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</si>
  <si>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</si>
  <si>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</si>
  <si>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</si>
  <si>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</si>
  <si>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</si>
  <si>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</si>
  <si>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</si>
  <si>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</si>
  <si>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</si>
  <si>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</si>
  <si>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</si>
  <si>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</si>
  <si>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</si>
  <si>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</si>
  <si>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</si>
  <si>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</si>
  <si>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</si>
  <si>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</si>
  <si>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</si>
  <si>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</si>
  <si>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</si>
  <si>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</si>
  <si>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</si>
  <si>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</si>
  <si>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</si>
  <si>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</si>
  <si>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</si>
  <si>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</si>
  <si>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</si>
  <si>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</si>
  <si>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</si>
  <si>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</si>
  <si>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</si>
  <si>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</si>
  <si>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</si>
  <si>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</si>
  <si>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</si>
  <si>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</si>
  <si>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</si>
  <si>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</si>
  <si>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</si>
  <si>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</si>
  <si>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</si>
  <si>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</si>
  <si>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</si>
  <si>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</si>
  <si>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</si>
  <si>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</si>
  <si>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</si>
  <si>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</si>
  <si>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</si>
  <si>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</si>
  <si>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</si>
  <si>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</si>
  <si>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</si>
  <si>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</si>
  <si>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</si>
  <si>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</si>
  <si>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</si>
  <si>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</si>
  <si>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</si>
  <si>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</si>
  <si>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</si>
  <si>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</si>
  <si>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</si>
  <si>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</si>
  <si>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</si>
  <si>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</si>
  <si>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</si>
  <si>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</si>
  <si>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</si>
  <si>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</si>
  <si>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</si>
  <si>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</si>
  <si>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</si>
  <si>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</si>
  <si>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</si>
  <si>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</si>
  <si>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</si>
  <si>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</si>
  <si>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</si>
  <si>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</si>
  <si>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</si>
  <si>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</si>
  <si>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</si>
  <si>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</si>
  <si>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</si>
  <si>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</si>
  <si>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</si>
  <si>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</si>
  <si>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</si>
  <si>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</si>
  <si>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</si>
  <si>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</si>
  <si>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</si>
  <si>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</si>
  <si>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</si>
  <si>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</si>
  <si>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</si>
  <si>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</si>
  <si>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</si>
  <si>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</si>
  <si>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</si>
  <si>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</si>
  <si>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</si>
  <si>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</si>
  <si>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</si>
  <si>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</si>
  <si>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</si>
  <si>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</si>
  <si>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</si>
  <si>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</si>
  <si>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</si>
  <si>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</si>
  <si>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</si>
  <si>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</si>
  <si>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</si>
  <si>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</si>
  <si>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</si>
  <si>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</si>
  <si>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</si>
  <si>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</si>
  <si>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</si>
  <si>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</si>
  <si>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</si>
  <si>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</si>
  <si>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</si>
  <si>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</si>
  <si>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</si>
  <si>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</si>
  <si>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</si>
  <si>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</si>
  <si>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</si>
  <si>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</si>
  <si>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</si>
  <si>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</si>
  <si>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</si>
  <si>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</si>
  <si>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</si>
  <si>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</si>
  <si>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</si>
  <si>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</si>
  <si>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</si>
  <si>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</si>
  <si>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</si>
  <si>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</si>
  <si>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</si>
  <si>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</si>
  <si>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</si>
  <si>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</si>
  <si>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</si>
  <si>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</si>
  <si>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</si>
  <si>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</si>
  <si>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</si>
  <si>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</si>
  <si>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</si>
  <si>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</si>
  <si>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</si>
  <si>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</si>
  <si>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</si>
  <si>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</si>
  <si>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</si>
  <si>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</si>
  <si>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</si>
  <si>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</si>
  <si>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</si>
  <si>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</si>
  <si>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</si>
  <si>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</si>
  <si>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</si>
  <si>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</si>
  <si>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</si>
  <si>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</si>
  <si>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</si>
  <si>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</si>
  <si>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</si>
  <si>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</si>
  <si>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</si>
  <si>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</si>
  <si>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</si>
  <si>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</si>
  <si>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</si>
  <si>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</si>
  <si>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</si>
  <si>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</si>
  <si>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</si>
  <si>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</si>
  <si>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</si>
  <si>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</si>
  <si>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</si>
  <si>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</si>
  <si>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</si>
  <si>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</si>
  <si>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</si>
  <si>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</si>
  <si>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</si>
  <si>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</si>
  <si>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</si>
  <si>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</si>
  <si>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</si>
  <si>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</si>
  <si>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</si>
  <si>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</si>
  <si>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</si>
  <si>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</si>
  <si>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</si>
  <si>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</si>
  <si>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</si>
  <si>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</si>
  <si>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</si>
  <si>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</si>
  <si>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</si>
  <si>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</si>
  <si>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</si>
  <si>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</si>
  <si>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</si>
  <si>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</si>
  <si>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</si>
  <si>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</si>
  <si>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</si>
  <si>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</si>
  <si>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</si>
  <si>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</si>
  <si>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</si>
  <si>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</si>
  <si>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</si>
  <si>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</si>
  <si>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</si>
  <si>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</si>
  <si>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</si>
  <si>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</si>
  <si>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</si>
  <si>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</si>
  <si>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</si>
  <si>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</si>
  <si>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</si>
  <si>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</si>
  <si>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</si>
  <si>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</si>
  <si>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</si>
  <si>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</si>
  <si>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</si>
  <si>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</si>
  <si>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</si>
  <si>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</si>
  <si>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</si>
  <si>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</si>
  <si>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</si>
  <si>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</si>
  <si>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</si>
  <si>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</si>
  <si>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</si>
  <si>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</si>
  <si>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</si>
  <si>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</si>
  <si>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</si>
  <si>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</si>
  <si>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</si>
  <si>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</si>
  <si>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</si>
  <si>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</si>
  <si>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</si>
  <si>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</si>
  <si>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</si>
  <si>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</si>
  <si>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</si>
  <si>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</si>
  <si>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</si>
  <si>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</si>
  <si>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</si>
  <si>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</si>
  <si>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</si>
  <si>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</si>
  <si>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</si>
  <si>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</si>
  <si>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</si>
  <si>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</si>
  <si>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</si>
  <si>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</si>
  <si>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</si>
  <si>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</si>
  <si>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</si>
  <si>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</si>
  <si>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</si>
  <si>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</si>
  <si>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</si>
  <si>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</si>
  <si>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</si>
  <si>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</si>
  <si>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</si>
  <si>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</si>
  <si>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</si>
  <si>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</si>
  <si>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</si>
  <si>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</si>
  <si>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</si>
  <si>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</si>
  <si>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</si>
  <si>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</si>
  <si>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</si>
  <si>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</si>
  <si>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</si>
  <si>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</si>
  <si>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</si>
  <si>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</si>
  <si>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</si>
  <si>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</si>
  <si>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</si>
  <si>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</si>
  <si>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</si>
  <si>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</si>
  <si>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</si>
  <si>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</si>
  <si>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</si>
  <si>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</si>
  <si>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</si>
  <si>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</si>
  <si>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</si>
  <si>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</si>
  <si>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</si>
  <si>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</si>
  <si>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</si>
  <si>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</si>
  <si>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</si>
  <si>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</si>
  <si>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</si>
  <si>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</si>
  <si>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</si>
  <si>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</si>
  <si>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</si>
  <si>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</si>
  <si>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</si>
  <si>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</si>
  <si>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</si>
  <si>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</si>
  <si>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</si>
  <si>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</si>
  <si>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</si>
  <si>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</si>
  <si>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</si>
  <si>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</si>
  <si>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</si>
  <si>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</si>
  <si>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</si>
  <si>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</si>
  <si>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</si>
  <si>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</si>
  <si>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</si>
  <si>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</si>
  <si>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</si>
  <si>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</si>
  <si>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</si>
  <si>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</si>
  <si>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</si>
  <si>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</si>
  <si>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</si>
  <si>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</si>
  <si>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</si>
  <si>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</si>
  <si>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</si>
  <si>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</si>
  <si>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</si>
  <si>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</si>
  <si>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</si>
  <si>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</si>
  <si>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</si>
  <si>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</si>
  <si>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</si>
  <si>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</si>
  <si>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</si>
  <si>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</si>
  <si>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</si>
  <si>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</si>
  <si>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</si>
  <si>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</si>
  <si>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</si>
  <si>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</si>
  <si>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</si>
  <si>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</si>
  <si>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</si>
  <si>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</si>
  <si>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</si>
  <si>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</si>
  <si>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</si>
  <si>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</si>
  <si>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</si>
  <si>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</si>
  <si>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</si>
  <si>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</si>
  <si>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</si>
  <si>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</si>
  <si>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</si>
  <si>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</si>
  <si>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</si>
  <si>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</si>
  <si>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</si>
  <si>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</si>
  <si>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</si>
  <si>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</si>
  <si>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</si>
  <si>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</si>
  <si>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</si>
  <si>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</si>
  <si>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</si>
  <si>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</si>
  <si>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</si>
  <si>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</si>
  <si>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</si>
  <si>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</si>
  <si>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</si>
  <si>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</si>
  <si>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</si>
  <si>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</si>
  <si>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</si>
  <si>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</si>
  <si>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</si>
  <si>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</si>
  <si>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</si>
  <si>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</si>
  <si>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</si>
  <si>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</si>
  <si>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</si>
  <si>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</si>
  <si>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</si>
  <si>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</si>
  <si>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</si>
  <si>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</si>
  <si>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</si>
  <si>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</si>
  <si>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</si>
  <si>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</si>
  <si>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</si>
  <si>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</si>
  <si>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</si>
  <si>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</si>
  <si>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</si>
  <si>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</si>
  <si>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</si>
  <si>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</si>
  <si>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</si>
  <si>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</si>
  <si>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</si>
  <si>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</si>
  <si>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</si>
  <si>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</si>
  <si>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</si>
  <si>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</si>
  <si>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</si>
  <si>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</si>
  <si>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</si>
  <si>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</si>
  <si>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</si>
  <si>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</si>
  <si>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</si>
  <si>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</si>
  <si>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</si>
  <si>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</si>
  <si>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</si>
  <si>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</si>
  <si>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</si>
  <si>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</si>
  <si>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</si>
  <si>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</si>
  <si>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</si>
  <si>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</si>
  <si>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</si>
  <si>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</si>
  <si>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</si>
  <si>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</si>
  <si>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</si>
  <si>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</si>
  <si>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</si>
  <si>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</si>
  <si>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</si>
  <si>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</si>
  <si>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</si>
  <si>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</si>
  <si>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</si>
  <si>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</si>
  <si>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</si>
  <si>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</si>
  <si>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</si>
  <si>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</si>
  <si>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</si>
  <si>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</si>
  <si>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</si>
  <si>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</si>
  <si>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</si>
  <si>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</si>
  <si>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</si>
  <si>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</si>
  <si>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</si>
  <si>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</si>
  <si>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</si>
  <si>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</si>
  <si>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</si>
  <si>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</si>
  <si>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</si>
  <si>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</si>
  <si>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</si>
  <si>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</si>
  <si>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</si>
  <si>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</si>
  <si>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</si>
  <si>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</si>
  <si>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</si>
  <si>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</si>
  <si>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</si>
  <si>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</si>
  <si>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</si>
  <si>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</si>
  <si>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</si>
  <si>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</si>
  <si>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</si>
  <si>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</si>
  <si>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</si>
  <si>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</si>
  <si>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</si>
  <si>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</si>
  <si>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</si>
  <si>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</si>
  <si>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</si>
  <si>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</si>
  <si>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</si>
  <si>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</si>
  <si>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</si>
  <si>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</si>
  <si>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</si>
  <si>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</si>
  <si>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</si>
  <si>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</si>
  <si>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</si>
  <si>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</si>
  <si>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</si>
  <si>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</si>
  <si>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</si>
  <si>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</si>
  <si>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</si>
  <si>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</si>
  <si>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</si>
  <si>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</si>
  <si>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</si>
  <si>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</si>
  <si>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</si>
  <si>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</si>
  <si>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</si>
  <si>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</si>
  <si>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</si>
  <si>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</si>
  <si>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</si>
  <si>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</si>
  <si>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</si>
  <si>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</si>
  <si>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</si>
  <si>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</si>
  <si>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</si>
  <si>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</si>
  <si>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</si>
  <si>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</si>
  <si>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</si>
  <si>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</si>
  <si>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</si>
  <si>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</si>
  <si>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</si>
  <si>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</si>
  <si>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</si>
  <si>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</si>
  <si>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</si>
  <si>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</si>
  <si>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</si>
  <si>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</si>
  <si>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</si>
  <si>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</si>
  <si>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</si>
  <si>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</si>
  <si>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</si>
  <si>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</si>
  <si>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</si>
  <si>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</si>
  <si>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</si>
  <si>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</si>
  <si>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</si>
  <si>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</si>
  <si>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</si>
  <si>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</si>
  <si>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</si>
  <si>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</si>
  <si>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</si>
  <si>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</si>
  <si>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</si>
  <si>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</si>
  <si>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</si>
  <si>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</si>
  <si>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</si>
  <si>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</si>
  <si>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</si>
  <si>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</si>
  <si>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</si>
  <si>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</si>
  <si>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</si>
  <si>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</si>
  <si>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</si>
  <si>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</si>
  <si>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</si>
  <si>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</si>
  <si>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</si>
  <si>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</si>
  <si>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</si>
  <si>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</si>
  <si>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</si>
  <si>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</si>
  <si>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</si>
  <si>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</si>
  <si>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</si>
  <si>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</si>
  <si>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</si>
  <si>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</si>
  <si>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</si>
  <si>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</si>
  <si>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</si>
  <si>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</si>
  <si>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</si>
  <si>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</si>
  <si>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</si>
  <si>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</si>
  <si>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</si>
  <si>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</si>
  <si>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</si>
  <si>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</si>
  <si>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</si>
  <si>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</si>
  <si>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</si>
  <si>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</si>
  <si>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</si>
  <si>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</si>
  <si>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</si>
  <si>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</si>
  <si>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</si>
  <si>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</si>
  <si>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</si>
  <si>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</si>
  <si>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</si>
  <si>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</si>
  <si>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</si>
  <si>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</si>
  <si>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</si>
  <si>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</si>
  <si>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</si>
  <si>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</si>
  <si>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</si>
  <si>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</si>
  <si>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</si>
  <si>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</si>
  <si>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</si>
  <si>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</si>
  <si>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</si>
  <si>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</si>
  <si>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</si>
  <si>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</si>
  <si>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</si>
  <si>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</si>
  <si>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</si>
  <si>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</si>
  <si>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</si>
  <si>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</si>
  <si>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</si>
  <si>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</si>
  <si>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</si>
  <si>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</si>
  <si>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</si>
  <si>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</si>
  <si>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</si>
  <si>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</si>
  <si>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</si>
  <si>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</si>
  <si>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</si>
  <si>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</si>
  <si>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</si>
  <si>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</si>
  <si>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</si>
  <si>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</si>
  <si>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</si>
  <si>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</si>
  <si>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</si>
  <si>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</si>
  <si>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</si>
  <si>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</si>
  <si>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</si>
  <si>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</si>
  <si>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</si>
  <si>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</si>
  <si>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</si>
  <si>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</si>
  <si>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</si>
  <si>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</si>
  <si>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</si>
  <si>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</si>
  <si>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</si>
  <si>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</si>
  <si>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</si>
  <si>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</si>
  <si>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</si>
  <si>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</si>
  <si>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</si>
  <si>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</si>
  <si>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</si>
  <si>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</si>
  <si>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</si>
  <si>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</si>
  <si>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</si>
  <si>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</si>
  <si>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</si>
  <si>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</si>
  <si>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</si>
  <si>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</si>
  <si>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</si>
  <si>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</si>
  <si>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</si>
  <si>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</si>
  <si>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</si>
  <si>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</si>
  <si>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</si>
  <si>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</si>
  <si>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</si>
  <si>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</si>
  <si>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</si>
  <si>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</si>
  <si>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</si>
  <si>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</si>
  <si>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</si>
  <si>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</si>
  <si>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</si>
  <si>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</si>
  <si>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</si>
  <si>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</si>
  <si>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</si>
  <si>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</si>
  <si>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</si>
  <si>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</si>
  <si>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</si>
  <si>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</si>
  <si>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</si>
  <si>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</si>
  <si>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</si>
  <si>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</si>
  <si>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</si>
  <si>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</si>
  <si>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</si>
  <si>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</si>
  <si>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</si>
  <si>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</si>
  <si>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</si>
  <si>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</si>
  <si>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</si>
  <si>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</si>
  <si>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</si>
  <si>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</si>
  <si>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</si>
  <si>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</si>
  <si>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</si>
  <si>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</si>
  <si>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</si>
  <si>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</si>
  <si>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</si>
  <si>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</si>
  <si>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</si>
  <si>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</si>
  <si>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</si>
  <si>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</si>
  <si>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</si>
  <si>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</si>
  <si>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</si>
  <si>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</si>
  <si>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</si>
  <si>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</si>
  <si>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</si>
  <si>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</si>
  <si>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</si>
  <si>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</si>
  <si>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</si>
  <si>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</si>
  <si>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</si>
  <si>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</si>
  <si>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</si>
  <si>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</si>
  <si>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</si>
  <si>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</si>
  <si>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</si>
  <si>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</si>
  <si>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</si>
  <si>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</si>
  <si>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</si>
  <si>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</si>
  <si>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</si>
  <si>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</si>
  <si>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</si>
  <si>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</si>
  <si>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</si>
  <si>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</si>
  <si>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</si>
  <si>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</si>
  <si>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</si>
  <si>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</si>
  <si>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</si>
  <si>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</si>
  <si>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</si>
  <si>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</si>
  <si>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</si>
  <si>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</si>
  <si>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</si>
  <si>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</si>
  <si>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</si>
  <si>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</si>
  <si>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</si>
  <si>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</si>
  <si>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</si>
  <si>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</si>
  <si>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</si>
  <si>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</si>
  <si>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</si>
  <si>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</si>
  <si>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</si>
  <si>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</si>
  <si>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</si>
  <si>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</si>
  <si>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</si>
  <si>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</si>
  <si>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</si>
  <si>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</si>
  <si>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</si>
  <si>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</si>
  <si>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</si>
  <si>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</si>
  <si>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</si>
  <si>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</si>
  <si>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</si>
  <si>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</si>
  <si>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</si>
  <si>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</si>
  <si>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</si>
  <si>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</si>
  <si>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</si>
  <si>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</si>
  <si>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</si>
  <si>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</si>
  <si>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</si>
  <si>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</si>
  <si>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</si>
  <si>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</si>
  <si>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</si>
  <si>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</si>
  <si>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</si>
  <si>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</si>
  <si>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</si>
  <si>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</si>
  <si>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</si>
  <si>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</si>
  <si>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</si>
  <si>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</si>
  <si>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</si>
  <si>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</si>
  <si>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</si>
  <si>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</si>
  <si>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</si>
  <si>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</si>
  <si>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</si>
  <si>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</si>
  <si>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</si>
  <si>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</si>
  <si>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</si>
  <si>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</si>
  <si>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</si>
  <si>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</si>
  <si>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</si>
  <si>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</si>
  <si>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</si>
  <si>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</si>
  <si>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</si>
  <si>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</si>
  <si>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</si>
  <si>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</si>
  <si>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</si>
  <si>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</si>
  <si>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</si>
  <si>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</si>
  <si>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</si>
  <si>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</si>
  <si>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</si>
  <si>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</si>
  <si>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</si>
  <si>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</si>
  <si>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</si>
  <si>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</si>
  <si>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</si>
  <si>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</si>
  <si>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</si>
  <si>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</si>
  <si>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</si>
  <si>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</si>
  <si>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</si>
  <si>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</si>
  <si>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</si>
  <si>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</si>
  <si>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</si>
  <si>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</si>
  <si>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</si>
  <si>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</si>
  <si>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</si>
  <si>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</si>
  <si>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</si>
  <si>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</si>
  <si>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</si>
  <si>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</si>
  <si>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</si>
  <si>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</si>
  <si>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</si>
  <si>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</si>
  <si>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</si>
  <si>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</si>
  <si>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</si>
  <si>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</si>
  <si>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</si>
  <si>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</si>
  <si>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</si>
  <si>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</si>
  <si>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</si>
  <si>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</si>
  <si>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</si>
  <si>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</si>
  <si>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</si>
  <si>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</si>
  <si>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</si>
  <si>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</si>
  <si>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</si>
  <si>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</si>
  <si>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</si>
  <si>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</si>
  <si>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</si>
  <si>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</si>
  <si>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</si>
  <si>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</si>
  <si>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</si>
  <si>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</si>
  <si>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</si>
  <si>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</si>
  <si>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</si>
  <si>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</si>
  <si>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</si>
  <si>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</si>
  <si>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</si>
  <si>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</si>
  <si>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</si>
  <si>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</si>
  <si>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</si>
  <si>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</si>
  <si>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</si>
  <si>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</si>
  <si>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</si>
  <si>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</si>
  <si>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</si>
  <si>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</si>
  <si>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</si>
  <si>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</si>
  <si>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</si>
  <si>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</si>
  <si>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</si>
  <si>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</si>
  <si>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</si>
  <si>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</si>
  <si>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</si>
  <si>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</si>
  <si>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</si>
  <si>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</si>
  <si>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</si>
  <si>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</si>
  <si>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</si>
  <si>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</si>
  <si>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</si>
  <si>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</si>
  <si>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</si>
  <si>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</si>
  <si>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</si>
  <si>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</si>
  <si>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</si>
  <si>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</si>
  <si>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</si>
  <si>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</si>
  <si>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</si>
  <si>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</si>
  <si>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</si>
  <si>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</si>
  <si>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</si>
  <si>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</si>
  <si>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</si>
  <si>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</si>
  <si>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</si>
  <si>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</si>
  <si>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</si>
  <si>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</si>
  <si>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</si>
  <si>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</si>
  <si>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</si>
  <si>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</si>
  <si>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</si>
  <si>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</si>
  <si>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</si>
  <si>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</si>
  <si>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</si>
  <si>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</si>
  <si>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</si>
  <si>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</si>
  <si>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</si>
  <si>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</si>
  <si>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</si>
  <si>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</si>
  <si>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</si>
  <si>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</si>
  <si>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</si>
  <si>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</si>
  <si>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</si>
  <si>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</si>
  <si>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</si>
  <si>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</si>
  <si>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</si>
  <si>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</si>
  <si>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</si>
  <si>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</si>
  <si>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</si>
  <si>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</si>
  <si>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</si>
  <si>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</si>
  <si>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</si>
  <si>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</si>
  <si>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</si>
  <si>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</si>
  <si>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</si>
  <si>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</si>
  <si>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</si>
  <si>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</si>
  <si>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</si>
  <si>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</si>
  <si>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</si>
  <si>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</si>
  <si>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</si>
  <si>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</si>
  <si>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</si>
  <si>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</si>
  <si>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</si>
  <si>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</si>
  <si>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</si>
  <si>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</si>
  <si>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</si>
  <si>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</si>
  <si>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</si>
  <si>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</si>
  <si>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</si>
  <si>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</si>
  <si>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</si>
  <si>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</si>
  <si>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</si>
  <si>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</si>
  <si>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</si>
  <si>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</si>
  <si>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</si>
  <si>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</si>
  <si>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</si>
  <si>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</si>
  <si>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</si>
  <si>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</si>
  <si>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</si>
  <si>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</si>
  <si>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</si>
  <si>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</si>
  <si>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</si>
  <si>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</si>
  <si>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</si>
  <si>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</si>
  <si>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</si>
  <si>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</si>
  <si>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</si>
  <si>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</si>
  <si>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</si>
  <si>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</si>
  <si>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</si>
  <si>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</si>
  <si>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</si>
  <si>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</si>
  <si>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</si>
  <si>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</si>
  <si>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</si>
  <si>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</si>
  <si>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</si>
  <si>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</si>
  <si>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</si>
  <si>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</si>
  <si>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</si>
  <si>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</si>
  <si>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</si>
  <si>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</si>
  <si>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</si>
  <si>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</si>
  <si>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</si>
  <si>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</si>
  <si>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</si>
  <si>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</si>
  <si>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</si>
  <si>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</si>
  <si>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</si>
  <si>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</si>
  <si>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</si>
  <si>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</si>
  <si>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</si>
  <si>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</si>
  <si>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</si>
  <si>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</si>
  <si>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</si>
  <si>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</si>
  <si>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</si>
  <si>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</si>
  <si>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</si>
  <si>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</si>
  <si>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</si>
  <si>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</si>
  <si>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</si>
  <si>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</si>
  <si>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</si>
  <si>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</si>
  <si>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</si>
  <si>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</si>
  <si>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</si>
  <si>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</si>
  <si>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</si>
  <si>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</si>
  <si>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</si>
  <si>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</si>
  <si>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</si>
  <si>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</si>
  <si>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</si>
  <si>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</si>
  <si>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</si>
  <si>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</si>
  <si>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</si>
  <si>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</si>
  <si>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</si>
  <si>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</si>
  <si>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</si>
  <si>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</si>
  <si>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</si>
  <si>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</si>
  <si>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</si>
  <si>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</si>
  <si>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</si>
  <si>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</si>
  <si>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</si>
  <si>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</si>
  <si>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</si>
  <si>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</si>
  <si>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</si>
  <si>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</si>
  <si>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</si>
  <si>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</si>
  <si>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</si>
  <si>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</si>
  <si>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</si>
  <si>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</si>
  <si>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</si>
  <si>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</si>
  <si>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</si>
  <si>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</si>
  <si>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</si>
  <si>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</si>
  <si>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</si>
  <si>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</si>
  <si>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</si>
  <si>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</si>
  <si>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</si>
  <si>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</si>
  <si>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</si>
  <si>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</si>
  <si>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</si>
  <si>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</si>
  <si>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</si>
  <si>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</si>
  <si>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</si>
  <si>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</si>
  <si>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</si>
  <si>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</si>
  <si>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</si>
  <si>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</si>
  <si>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</si>
  <si>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</si>
  <si>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</si>
  <si>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</si>
  <si>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</si>
  <si>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</si>
  <si>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</si>
  <si>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</si>
  <si>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</si>
  <si>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</si>
  <si>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</si>
  <si>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</si>
  <si>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</si>
  <si>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</si>
  <si>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</si>
  <si>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</si>
  <si>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</si>
  <si>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</si>
  <si>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</si>
  <si>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</si>
  <si>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</si>
  <si>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</si>
  <si>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</si>
  <si>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</si>
  <si>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</si>
  <si>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</si>
  <si>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</si>
  <si>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</si>
  <si>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</si>
  <si>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</si>
  <si>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</si>
  <si>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</si>
  <si>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</si>
  <si>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</si>
  <si>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</si>
  <si>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</si>
  <si>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</si>
  <si>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</si>
  <si>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</si>
  <si>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</si>
  <si>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</si>
  <si>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</si>
  <si>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</si>
  <si>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</si>
  <si>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</si>
  <si>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</si>
  <si>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</si>
  <si>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</si>
  <si>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</si>
  <si>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</si>
  <si>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</si>
  <si>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</si>
  <si>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</si>
  <si>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</si>
  <si>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</si>
  <si>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</si>
  <si>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</si>
  <si>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</si>
  <si>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</si>
  <si>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</si>
  <si>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</si>
  <si>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</si>
  <si>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</si>
  <si>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</si>
  <si>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</si>
  <si>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</si>
  <si>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</si>
  <si>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</si>
  <si>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</si>
  <si>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</si>
  <si>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</si>
  <si>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</si>
  <si>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</si>
  <si>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</si>
  <si>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</si>
  <si>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</si>
  <si>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</si>
  <si>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</si>
  <si>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</si>
  <si>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</si>
  <si>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</si>
  <si>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</si>
  <si>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</si>
  <si>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</si>
  <si>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</si>
  <si>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</si>
  <si>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</si>
  <si>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</si>
  <si>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</si>
  <si>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</si>
  <si>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</si>
  <si>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</si>
  <si>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</si>
  <si>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</si>
  <si>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</si>
  <si>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</si>
  <si>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</si>
  <si>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</si>
  <si>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</si>
  <si>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</si>
  <si>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</si>
  <si>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</si>
  <si>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</si>
  <si>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</si>
  <si>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</si>
  <si>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</si>
  <si>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</si>
  <si>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</si>
  <si>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</si>
  <si>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</si>
  <si>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</si>
  <si>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</si>
  <si>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</si>
  <si>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</si>
  <si>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</si>
  <si>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</si>
  <si>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</si>
  <si>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</si>
  <si>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</si>
  <si>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</si>
  <si>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</si>
  <si>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</si>
  <si>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</si>
  <si>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</si>
  <si>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</si>
  <si>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</si>
  <si>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</si>
  <si>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</si>
  <si>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</si>
  <si>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</si>
  <si>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</si>
  <si>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</si>
  <si>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</si>
  <si>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</si>
  <si>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</si>
  <si>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</si>
  <si>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</si>
  <si>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</si>
  <si>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</si>
  <si>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</si>
  <si>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</si>
  <si>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</si>
  <si>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</si>
  <si>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</si>
  <si>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</si>
  <si>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</si>
  <si>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</si>
  <si>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</si>
  <si>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</si>
  <si>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</si>
  <si>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</si>
  <si>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</si>
  <si>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</si>
  <si>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</si>
  <si>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</si>
  <si>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</si>
  <si>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</si>
  <si>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</si>
  <si>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</si>
  <si>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</si>
  <si>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</si>
  <si>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</si>
  <si>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</si>
  <si>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</si>
  <si>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</si>
  <si>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</si>
  <si>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</si>
  <si>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</si>
  <si>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</si>
  <si>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</si>
  <si>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</si>
  <si>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</si>
  <si>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</si>
  <si>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</si>
  <si>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</si>
  <si>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</si>
  <si>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</si>
  <si>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</si>
  <si>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</si>
  <si>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</si>
  <si>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</si>
  <si>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</si>
  <si>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</si>
  <si>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</si>
  <si>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</si>
  <si>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</si>
  <si>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</si>
  <si>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</si>
  <si>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</si>
  <si>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</si>
  <si>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</si>
  <si>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</si>
  <si>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</si>
  <si>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</si>
  <si>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</si>
  <si>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</si>
  <si>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</si>
  <si>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</si>
  <si>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</si>
  <si>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</si>
  <si>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</si>
  <si>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</si>
  <si>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</si>
  <si>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</si>
  <si>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</si>
  <si>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</si>
  <si>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</si>
  <si>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</si>
  <si>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</si>
  <si>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</si>
  <si>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</si>
  <si>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</si>
  <si>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</si>
  <si>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</si>
  <si>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</si>
  <si>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</si>
  <si>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</si>
  <si>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</si>
  <si>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</si>
  <si>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</si>
  <si>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</si>
  <si>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</si>
  <si>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</si>
  <si>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</si>
  <si>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</si>
  <si>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</si>
  <si>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</si>
  <si>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</si>
  <si>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</si>
  <si>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</si>
  <si>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</si>
  <si>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</si>
  <si>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</si>
  <si>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</si>
  <si>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</si>
  <si>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</si>
  <si>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</si>
  <si>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</si>
  <si>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</si>
  <si>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</si>
  <si>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</si>
  <si>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</si>
  <si>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</si>
  <si>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</si>
  <si>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</si>
  <si>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</si>
  <si>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</si>
  <si>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</si>
  <si>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</si>
  <si>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</si>
  <si>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</si>
  <si>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</si>
  <si>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</si>
  <si>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</si>
  <si>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</si>
  <si>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</si>
  <si>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</si>
  <si>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</si>
  <si>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</si>
  <si>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</si>
  <si>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</si>
  <si>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</si>
  <si>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</si>
  <si>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</si>
  <si>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</si>
  <si>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</si>
  <si>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</si>
  <si>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</si>
  <si>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</si>
  <si>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</si>
  <si>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</si>
  <si>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</si>
  <si>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</si>
  <si>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</si>
  <si>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</si>
  <si>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</si>
  <si>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</si>
  <si>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</si>
  <si>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</si>
  <si>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</si>
  <si>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</si>
  <si>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</si>
  <si>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</si>
  <si>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</si>
  <si>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</si>
  <si>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</si>
  <si>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</si>
  <si>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</si>
  <si>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</si>
  <si>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</si>
  <si>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</si>
  <si>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</si>
  <si>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</si>
  <si>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</si>
  <si>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</si>
  <si>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</si>
  <si>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</si>
  <si>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</si>
  <si>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</si>
  <si>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</si>
  <si>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</si>
  <si>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</si>
  <si>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</si>
  <si>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</si>
  <si>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</si>
  <si>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</si>
  <si>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</si>
  <si>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</si>
  <si>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</si>
  <si>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</si>
  <si>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</si>
  <si>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</si>
  <si>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</si>
  <si>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</si>
  <si>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</si>
  <si>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</si>
  <si>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</si>
  <si>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</si>
  <si>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</si>
  <si>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</si>
  <si>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</si>
  <si>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</si>
  <si>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</si>
  <si>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</si>
  <si>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</si>
  <si>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</si>
  <si>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</si>
  <si>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</si>
  <si>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</si>
  <si>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</si>
  <si>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</si>
  <si>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</si>
  <si>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</si>
  <si>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</si>
  <si>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</si>
  <si>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</si>
  <si>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</si>
  <si>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</si>
  <si>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</si>
  <si>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</si>
  <si>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</si>
  <si>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</si>
  <si>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</si>
  <si>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</si>
  <si>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</si>
  <si>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</si>
  <si>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</si>
  <si>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</si>
  <si>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</si>
  <si>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</si>
  <si>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</si>
  <si>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</si>
  <si>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</si>
  <si>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</si>
  <si>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</si>
  <si>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</si>
  <si>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</si>
  <si>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</si>
  <si>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</si>
  <si>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</si>
  <si>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</si>
  <si>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</si>
  <si>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</si>
  <si>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</si>
  <si>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</si>
  <si>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</si>
  <si>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</si>
  <si>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</si>
  <si>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</si>
  <si>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</si>
  <si>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</si>
  <si>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</si>
  <si>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</si>
  <si>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</si>
  <si>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</si>
  <si>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</si>
  <si>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</si>
  <si>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</si>
  <si>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</si>
  <si>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</si>
  <si>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</si>
  <si>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</si>
  <si>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</si>
  <si>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</si>
  <si>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</si>
  <si>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</si>
  <si>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</si>
  <si>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</si>
  <si>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</si>
  <si>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</si>
  <si>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</si>
  <si>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</si>
  <si>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</si>
  <si>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</si>
  <si>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</si>
  <si>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</si>
  <si>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</si>
  <si>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</si>
  <si>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</si>
  <si>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</si>
  <si>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</si>
  <si>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</si>
  <si>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</si>
  <si>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</si>
  <si>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</si>
  <si>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</si>
  <si>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</si>
  <si>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</si>
  <si>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</si>
  <si>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</si>
  <si>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</si>
  <si>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</si>
  <si>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</si>
  <si>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</si>
  <si>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</si>
  <si>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</si>
  <si>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</si>
  <si>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</si>
  <si>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</si>
  <si>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</si>
  <si>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</si>
  <si>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</si>
  <si>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</si>
  <si>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</si>
  <si>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</si>
  <si>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</si>
  <si>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</si>
  <si>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</si>
  <si>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</si>
  <si>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</si>
  <si>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</si>
  <si>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</si>
  <si>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</si>
  <si>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</si>
  <si>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</si>
  <si>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</si>
  <si>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</si>
  <si>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</si>
  <si>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</si>
  <si>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</si>
  <si>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</si>
  <si>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</si>
  <si>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</si>
  <si>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</si>
  <si>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</si>
  <si>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</si>
  <si>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</si>
  <si>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</si>
  <si>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</si>
  <si>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</si>
  <si>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</si>
  <si>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</si>
  <si>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</si>
  <si>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</si>
  <si>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</si>
  <si>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</si>
  <si>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</si>
  <si>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</si>
  <si>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</si>
  <si>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</si>
  <si>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</si>
  <si>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</si>
  <si>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</si>
  <si>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</si>
  <si>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</si>
  <si>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</si>
  <si>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</si>
  <si>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</si>
  <si>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</si>
  <si>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</si>
  <si>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</si>
  <si>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</si>
  <si>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</si>
  <si>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</si>
  <si>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</si>
  <si>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</si>
  <si>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</si>
  <si>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</si>
  <si>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</si>
  <si>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</si>
  <si>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</si>
  <si>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</si>
  <si>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</si>
  <si>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</si>
  <si>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</si>
  <si>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</si>
  <si>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</si>
  <si>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</si>
  <si>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</si>
  <si>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</si>
  <si>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</si>
  <si>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</si>
  <si>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</si>
  <si>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</si>
  <si>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</si>
  <si>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</si>
  <si>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</si>
  <si>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</si>
  <si>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</si>
  <si>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</si>
  <si>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</si>
  <si>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</si>
  <si>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</si>
  <si>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</si>
  <si>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</si>
  <si>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</si>
  <si>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</si>
  <si>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</si>
  <si>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</si>
  <si>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</si>
  <si>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</si>
  <si>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</si>
  <si>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</si>
  <si>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</si>
  <si>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</si>
  <si>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</si>
  <si>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</si>
  <si>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</si>
  <si>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</si>
  <si>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</si>
  <si>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</si>
  <si>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</si>
  <si>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</si>
  <si>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</si>
  <si>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</si>
  <si>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</si>
  <si>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</si>
  <si>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</si>
  <si>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</si>
  <si>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</si>
  <si>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</si>
  <si>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</si>
  <si>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</si>
  <si>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</si>
  <si>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</si>
  <si>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</si>
  <si>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</si>
  <si>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</si>
  <si>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</si>
  <si>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</si>
  <si>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</si>
  <si>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</si>
  <si>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</si>
  <si>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</si>
  <si>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</si>
  <si>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</si>
  <si>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</si>
  <si>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</si>
  <si>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</si>
  <si>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</si>
  <si>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</si>
  <si>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</si>
  <si>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</si>
  <si>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</si>
  <si>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</si>
  <si>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</si>
  <si>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</si>
  <si>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</si>
  <si>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</si>
  <si>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</si>
  <si>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</si>
  <si>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</si>
  <si>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</si>
  <si>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</si>
  <si>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</si>
  <si>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</si>
  <si>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</si>
  <si>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</si>
  <si>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</si>
  <si>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</si>
  <si>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</si>
  <si>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</si>
  <si>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</si>
  <si>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</si>
  <si>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</si>
  <si>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</si>
  <si>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</si>
  <si>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</si>
  <si>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</si>
  <si>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</si>
  <si>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</si>
  <si>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</si>
  <si>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</si>
  <si>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</si>
  <si>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</si>
  <si>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</si>
  <si>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</si>
  <si>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</si>
  <si>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</si>
  <si>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</si>
  <si>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</si>
  <si>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</si>
  <si>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</si>
  <si>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</si>
  <si>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</si>
  <si>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</si>
  <si>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</si>
  <si>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</si>
  <si>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</si>
  <si>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</si>
  <si>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</si>
  <si>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</si>
  <si>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</si>
  <si>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</si>
  <si>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</si>
  <si>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</si>
  <si>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</si>
  <si>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</si>
  <si>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</si>
  <si>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</si>
  <si>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</si>
  <si>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</si>
  <si>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</si>
  <si>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</si>
  <si>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</si>
  <si>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</si>
  <si>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</si>
  <si>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</si>
  <si>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</si>
  <si>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</si>
  <si>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</si>
  <si>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</si>
  <si>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</si>
  <si>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</si>
  <si>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</si>
  <si>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</si>
  <si>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</si>
  <si>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</si>
  <si>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</si>
  <si>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</si>
  <si>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</si>
  <si>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</si>
  <si>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</si>
  <si>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</si>
  <si>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</si>
  <si>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</si>
  <si>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</si>
  <si>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</si>
  <si>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</si>
  <si>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</si>
  <si>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</si>
  <si>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</si>
  <si>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</si>
  <si>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</si>
  <si>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</si>
  <si>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</si>
  <si>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</si>
  <si>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</si>
  <si>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</si>
  <si>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</si>
  <si>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</si>
  <si>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</si>
  <si>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</si>
  <si>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</si>
  <si>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</si>
  <si>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</si>
  <si>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</si>
  <si>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</si>
  <si>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</si>
  <si>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</si>
  <si>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</si>
  <si>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</si>
  <si>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</si>
  <si>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</si>
  <si>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</si>
  <si>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</si>
  <si>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</si>
  <si>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</si>
  <si>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</si>
  <si>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</si>
  <si>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</si>
  <si>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</si>
  <si>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</si>
  <si>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</si>
  <si>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</si>
  <si>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</si>
  <si>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</si>
  <si>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</si>
  <si>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</si>
  <si>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</si>
  <si>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</si>
  <si>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</si>
  <si>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</si>
  <si>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</si>
  <si>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</si>
  <si>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</si>
  <si>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</si>
  <si>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</si>
  <si>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</si>
  <si>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</si>
  <si>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</si>
  <si>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</si>
  <si>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</si>
  <si>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</si>
  <si>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</si>
  <si>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</si>
  <si>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</si>
  <si>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</si>
  <si>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</si>
  <si>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</si>
  <si>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</si>
  <si>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</si>
  <si>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</si>
  <si>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</si>
  <si>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</si>
  <si>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</si>
  <si>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</si>
  <si>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</si>
  <si>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</si>
  <si>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</si>
  <si>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</si>
  <si>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</si>
  <si>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</si>
  <si>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</si>
  <si>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</si>
  <si>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</si>
  <si>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</si>
  <si>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</si>
  <si>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</si>
  <si>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</si>
  <si>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</si>
  <si>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</si>
  <si>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</si>
  <si>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</si>
  <si>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</si>
  <si>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</si>
  <si>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</si>
  <si>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</si>
  <si>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</si>
  <si>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</si>
  <si>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</si>
  <si>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</si>
  <si>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</si>
  <si>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</si>
  <si>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</si>
  <si>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</si>
  <si>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</si>
  <si>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</si>
  <si>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</si>
  <si>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</si>
  <si>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</si>
  <si>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</si>
  <si>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</si>
  <si>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</si>
  <si>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</si>
  <si>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</si>
  <si>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</si>
  <si>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</si>
  <si>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</si>
  <si>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</si>
  <si>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</si>
  <si>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</si>
  <si>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</si>
  <si>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</si>
  <si>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</si>
  <si>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</si>
  <si>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</si>
  <si>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</si>
  <si>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</si>
  <si>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</si>
  <si>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</si>
  <si>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</si>
  <si>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</si>
  <si>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</si>
  <si>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</si>
  <si>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</si>
  <si>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</si>
  <si>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</si>
  <si>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</si>
  <si>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</si>
  <si>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</si>
  <si>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</si>
  <si>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</si>
  <si>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</si>
  <si>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</si>
  <si>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</si>
  <si>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</si>
  <si>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</si>
  <si>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</si>
  <si>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</si>
  <si>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</si>
  <si>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</si>
  <si>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</si>
  <si>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</si>
  <si>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</si>
  <si>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</si>
  <si>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</si>
  <si>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</si>
  <si>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</si>
  <si>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</si>
  <si>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</si>
  <si>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</si>
  <si>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</si>
  <si>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</si>
  <si>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</si>
  <si>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</si>
  <si>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</si>
  <si>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</si>
  <si>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</si>
  <si>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</si>
  <si>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</si>
  <si>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</si>
  <si>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</si>
  <si>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</si>
  <si>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</si>
  <si>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</si>
  <si>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</si>
  <si>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</si>
  <si>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</si>
  <si>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</si>
  <si>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</si>
  <si>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</si>
  <si>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</si>
  <si>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</si>
  <si>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</si>
  <si>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</si>
  <si>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</si>
  <si>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</si>
  <si>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</si>
  <si>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</si>
  <si>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</si>
  <si>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</si>
  <si>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</si>
  <si>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</si>
  <si>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</si>
  <si>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</si>
  <si>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</si>
  <si>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</si>
  <si>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</si>
  <si>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</si>
  <si>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</si>
  <si>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</si>
  <si>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</si>
  <si>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</si>
  <si>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</si>
  <si>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</si>
  <si>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</si>
  <si>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</si>
  <si>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</si>
  <si>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</si>
  <si>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</si>
  <si>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</si>
  <si>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</si>
  <si>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</si>
  <si>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</si>
  <si>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</si>
  <si>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</si>
  <si>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</si>
  <si>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</si>
  <si>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</si>
  <si>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</si>
  <si>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</si>
  <si>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</si>
  <si>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</si>
  <si>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</si>
  <si>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</si>
  <si>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</si>
  <si>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</si>
  <si>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</si>
  <si>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</si>
  <si>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</si>
  <si>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</si>
  <si>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</si>
  <si>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</si>
  <si>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</si>
  <si>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</si>
  <si>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</si>
  <si>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</si>
  <si>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</si>
  <si>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</si>
  <si>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</si>
  <si>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</si>
  <si>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</si>
  <si>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</si>
  <si>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</si>
  <si>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</si>
  <si>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</si>
  <si>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</si>
  <si>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</si>
  <si>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</si>
  <si>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</si>
  <si>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</si>
  <si>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</si>
  <si>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</si>
  <si>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</si>
  <si>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</si>
  <si>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</si>
  <si>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</si>
  <si>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</si>
  <si>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</si>
  <si>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</si>
  <si>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</si>
  <si>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</si>
  <si>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</si>
  <si>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</si>
  <si>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</si>
  <si>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</si>
  <si>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</si>
  <si>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</si>
  <si>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</si>
  <si>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</si>
  <si>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</si>
  <si>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</si>
  <si>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</si>
  <si>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</si>
  <si>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</si>
  <si>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</si>
  <si>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</si>
  <si>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</si>
  <si>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</si>
  <si>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</si>
  <si>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</si>
  <si>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</si>
  <si>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</si>
  <si>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</si>
  <si>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</si>
  <si>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</si>
  <si>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</si>
  <si>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</si>
  <si>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</si>
  <si>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</si>
  <si>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</si>
  <si>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</si>
  <si>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</si>
  <si>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</si>
  <si>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</si>
  <si>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</si>
  <si>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</si>
  <si>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</si>
  <si>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</si>
  <si>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</si>
  <si>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</si>
  <si>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</si>
  <si>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</si>
  <si>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</si>
  <si>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</si>
  <si>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</si>
  <si>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</si>
  <si>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</si>
  <si>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</si>
  <si>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</si>
  <si>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</si>
  <si>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</si>
  <si>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</si>
  <si>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</si>
  <si>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</si>
  <si>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</si>
  <si>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</si>
  <si>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</si>
  <si>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</si>
  <si>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</si>
  <si>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</si>
  <si>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</si>
  <si>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</si>
  <si>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</si>
  <si>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</si>
  <si>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</si>
  <si>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</si>
  <si>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</si>
  <si>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</si>
  <si>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</si>
  <si>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</si>
  <si>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</si>
  <si>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</si>
  <si>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</si>
  <si>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</si>
  <si>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</si>
  <si>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</si>
  <si>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</si>
  <si>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</si>
  <si>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</si>
  <si>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</si>
  <si>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</si>
  <si>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</si>
  <si>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</si>
  <si>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</si>
  <si>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</si>
  <si>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</si>
  <si>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</si>
  <si>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</si>
  <si>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</si>
  <si>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</si>
  <si>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</si>
  <si>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</si>
  <si>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</si>
  <si>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</si>
  <si>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</si>
  <si>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</si>
  <si>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</si>
  <si>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</si>
  <si>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</si>
  <si>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</si>
  <si>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</si>
  <si>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</si>
  <si>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</si>
  <si>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</si>
  <si>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</si>
  <si>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</si>
  <si>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</si>
  <si>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</si>
  <si>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</si>
  <si>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</si>
  <si>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</si>
  <si>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</si>
  <si>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</si>
  <si>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</si>
  <si>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</si>
  <si>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</si>
  <si>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</si>
  <si>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</si>
  <si>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</si>
  <si>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</si>
  <si>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</si>
  <si>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</si>
  <si>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</si>
  <si>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</si>
  <si>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</si>
  <si>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</si>
  <si>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</si>
  <si>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</si>
  <si>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</si>
  <si>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</si>
  <si>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</si>
  <si>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</si>
  <si>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</si>
  <si>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</si>
  <si>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</si>
  <si>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</si>
  <si>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</si>
  <si>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</si>
  <si>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</si>
  <si>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</si>
  <si>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</si>
  <si>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</si>
  <si>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</si>
  <si>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</si>
  <si>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</si>
  <si>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</si>
  <si>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</si>
  <si>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</si>
  <si>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</si>
  <si>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</si>
  <si>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</si>
  <si>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</si>
  <si>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</si>
  <si>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</si>
  <si>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</si>
  <si>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</si>
  <si>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</si>
  <si>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</si>
  <si>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</si>
  <si>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</si>
  <si>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</si>
  <si>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</si>
  <si>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</si>
  <si>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</si>
  <si>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</si>
  <si>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</si>
  <si>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</si>
  <si>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</si>
  <si>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</si>
  <si>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</si>
  <si>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</si>
  <si>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</si>
  <si>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</si>
  <si>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</si>
  <si>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</si>
  <si>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</si>
  <si>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</si>
  <si>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</si>
  <si>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</si>
  <si>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</si>
  <si>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</si>
  <si>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</si>
  <si>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</si>
  <si>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</si>
  <si>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</si>
  <si>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</si>
  <si>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</si>
  <si>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</si>
  <si>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</si>
  <si>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</si>
  <si>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</si>
  <si>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</si>
  <si>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</si>
  <si>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</si>
  <si>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</si>
  <si>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</si>
  <si>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</si>
  <si>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</si>
  <si>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</si>
  <si>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</si>
  <si>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</si>
  <si>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</si>
  <si>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</si>
  <si>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</si>
  <si>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</si>
  <si>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</si>
  <si>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</si>
  <si>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</si>
  <si>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</si>
  <si>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</si>
  <si>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</si>
  <si>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</si>
  <si>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</si>
  <si>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</si>
  <si>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</si>
  <si>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</si>
  <si>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</si>
  <si>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</si>
  <si>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</si>
  <si>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</si>
  <si>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</si>
  <si>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</si>
  <si>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</si>
  <si>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</si>
  <si>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</si>
  <si>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</si>
  <si>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</si>
  <si>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</si>
  <si>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</si>
  <si>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</si>
  <si>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</si>
  <si>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</si>
  <si>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</si>
  <si>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</si>
  <si>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</si>
  <si>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</si>
  <si>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</si>
  <si>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</si>
  <si>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</si>
  <si>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</si>
  <si>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</si>
  <si>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</si>
  <si>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</si>
  <si>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</si>
  <si>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</si>
  <si>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</si>
  <si>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</si>
  <si>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</si>
  <si>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</si>
  <si>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</si>
  <si>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</si>
  <si>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</si>
  <si>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</si>
  <si>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</si>
  <si>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</si>
  <si>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</si>
  <si>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</si>
  <si>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</si>
  <si>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</si>
  <si>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</si>
  <si>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</si>
  <si>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</si>
  <si>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</si>
  <si>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</si>
  <si>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</si>
  <si>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</si>
  <si>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</si>
  <si>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</si>
  <si>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</si>
  <si>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</si>
  <si>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</si>
  <si>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</si>
  <si>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</si>
  <si>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</si>
  <si>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</si>
  <si>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</si>
  <si>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</si>
  <si>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</si>
  <si>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</si>
  <si>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</si>
  <si>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</si>
  <si>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</si>
  <si>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</si>
  <si>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</si>
  <si>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</si>
  <si>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</si>
  <si>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</si>
  <si>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</si>
  <si>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</si>
  <si>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</si>
  <si>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</si>
  <si>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</si>
  <si>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</si>
  <si>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</si>
  <si>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</si>
  <si>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</si>
  <si>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</si>
  <si>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</si>
  <si>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</si>
  <si>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</si>
  <si>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</si>
  <si>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</si>
  <si>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</si>
  <si>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</si>
  <si>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</si>
  <si>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</si>
  <si>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</si>
  <si>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</si>
  <si>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</si>
  <si>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</si>
  <si>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</si>
  <si>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</si>
  <si>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</si>
  <si>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</si>
  <si>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</si>
  <si>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</si>
  <si>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</si>
  <si>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</si>
  <si>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</si>
  <si>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</si>
  <si>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</si>
  <si>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</si>
  <si>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</si>
  <si>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</si>
  <si>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</si>
  <si>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</si>
  <si>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</si>
  <si>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</si>
  <si>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</si>
  <si>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</si>
  <si>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</si>
  <si>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</si>
  <si>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</si>
  <si>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</si>
  <si>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</si>
  <si>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</si>
  <si>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</si>
  <si>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</si>
  <si>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</si>
  <si>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</si>
  <si>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</si>
  <si>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</si>
  <si>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</si>
  <si>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</si>
  <si>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</si>
  <si>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</si>
  <si>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</si>
  <si>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</si>
  <si>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</si>
  <si>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</si>
  <si>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</si>
  <si>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</si>
  <si>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</si>
  <si>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</si>
  <si>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</si>
  <si>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</si>
  <si>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</si>
  <si>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</si>
  <si>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</si>
  <si>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</si>
  <si>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</si>
  <si>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</si>
  <si>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</si>
  <si>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</si>
  <si>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</si>
  <si>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</si>
  <si>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</si>
  <si>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</si>
  <si>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</si>
  <si>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</si>
  <si>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</si>
  <si>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</si>
  <si>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</si>
  <si>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</si>
  <si>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</si>
  <si>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</si>
  <si>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</si>
  <si>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</si>
  <si>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</si>
  <si>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</si>
  <si>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</si>
  <si>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</si>
  <si>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</si>
  <si>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</si>
  <si>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</si>
  <si>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</si>
  <si>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</si>
  <si>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</si>
  <si>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</si>
  <si>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</si>
  <si>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</si>
  <si>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</si>
  <si>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</si>
  <si>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</si>
  <si>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</si>
  <si>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</si>
  <si>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</si>
  <si>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</si>
  <si>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</si>
  <si>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</si>
  <si>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</si>
  <si>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</si>
  <si>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</si>
  <si>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</si>
  <si>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</si>
  <si>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</si>
  <si>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</si>
  <si>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</si>
  <si>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</si>
  <si>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</si>
  <si>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</si>
  <si>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</si>
  <si>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</si>
  <si>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</si>
  <si>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</si>
  <si>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</si>
  <si>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</si>
  <si>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</si>
  <si>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</si>
  <si>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</si>
  <si>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</si>
  <si>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</si>
  <si>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</si>
  <si>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</si>
  <si>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</si>
  <si>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</si>
  <si>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</si>
  <si>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</si>
  <si>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</si>
  <si>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</si>
  <si>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</si>
  <si>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</si>
  <si>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</si>
  <si>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</si>
  <si>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</si>
  <si>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</si>
  <si>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</si>
  <si>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</si>
  <si>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</si>
  <si>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</si>
  <si>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</si>
  <si>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</si>
  <si>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</si>
  <si>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</si>
  <si>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</si>
  <si>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</si>
  <si>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</si>
  <si>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</si>
  <si>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</si>
  <si>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</si>
  <si>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</si>
  <si>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</si>
  <si>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</si>
  <si>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</si>
  <si>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</si>
  <si>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</si>
  <si>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</si>
  <si>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</si>
  <si>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</si>
  <si>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</si>
  <si>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</si>
  <si>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</si>
  <si>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</si>
  <si>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</si>
  <si>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</si>
  <si>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</si>
  <si>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</si>
  <si>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</si>
  <si>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</si>
  <si>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</si>
  <si>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</si>
  <si>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</si>
  <si>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</si>
  <si>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</si>
  <si>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</si>
  <si>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</si>
  <si>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</si>
  <si>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</si>
  <si>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</si>
  <si>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</si>
  <si>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</si>
  <si>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</si>
  <si>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</si>
  <si>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</si>
  <si>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</si>
  <si>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</si>
  <si>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</si>
  <si>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</si>
  <si>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</si>
  <si>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</si>
  <si>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</si>
  <si>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</si>
  <si>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</si>
  <si>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</si>
  <si>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</si>
  <si>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</si>
  <si>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</si>
  <si>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</si>
  <si>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</si>
  <si>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</si>
  <si>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</si>
  <si>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</si>
  <si>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</si>
  <si>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</si>
  <si>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</si>
  <si>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</si>
  <si>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</si>
  <si>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</si>
  <si>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</si>
  <si>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</si>
  <si>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</si>
  <si>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</si>
  <si>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</si>
  <si>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</si>
  <si>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</si>
  <si>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</si>
  <si>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</si>
  <si>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</si>
  <si>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</si>
  <si>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</si>
  <si>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</si>
  <si>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</si>
  <si>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</si>
  <si>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</si>
  <si>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</si>
  <si>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</si>
  <si>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</si>
  <si>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</si>
  <si>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</si>
  <si>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</si>
  <si>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</si>
  <si>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</si>
  <si>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</si>
  <si>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</si>
  <si>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</si>
  <si>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</si>
  <si>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</si>
  <si>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</si>
  <si>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</si>
  <si>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</si>
  <si>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</si>
  <si>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</si>
  <si>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</si>
  <si>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</si>
  <si>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</si>
  <si>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</si>
  <si>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</si>
  <si>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</si>
  <si>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</si>
  <si>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</si>
  <si>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</si>
  <si>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</si>
  <si>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</si>
  <si>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</si>
  <si>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</si>
  <si>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</si>
  <si>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</si>
  <si>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</si>
  <si>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</si>
  <si>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</si>
  <si>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</si>
  <si>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</si>
  <si>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</si>
  <si>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</si>
  <si>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</si>
  <si>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</si>
  <si>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</si>
  <si>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</si>
  <si>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</si>
  <si>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</si>
  <si>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</si>
  <si>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</si>
  <si>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</si>
  <si>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</si>
  <si>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</si>
  <si>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</si>
  <si>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</si>
  <si>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</si>
  <si>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</si>
  <si>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</si>
  <si>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</si>
  <si>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</si>
  <si>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</si>
  <si>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</si>
  <si>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</si>
  <si>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</si>
  <si>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</si>
  <si>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</si>
  <si>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</si>
  <si>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</si>
  <si>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</si>
  <si>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</si>
  <si>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</si>
  <si>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</si>
  <si>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</si>
  <si>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</si>
  <si>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</si>
  <si>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</si>
  <si>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</si>
  <si>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</si>
  <si>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</si>
  <si>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</si>
  <si>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</si>
  <si>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</si>
  <si>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</si>
  <si>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</si>
  <si>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</si>
  <si>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</si>
  <si>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</si>
  <si>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</si>
  <si>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</si>
  <si>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</si>
  <si>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</si>
  <si>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</si>
  <si>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</si>
  <si>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</si>
  <si>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</si>
  <si>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</si>
  <si>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</si>
  <si>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</si>
  <si>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</si>
  <si>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</si>
  <si>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</si>
  <si>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</si>
  <si>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</si>
  <si>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</si>
  <si>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</si>
  <si>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</si>
  <si>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</si>
  <si>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</si>
  <si>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</si>
  <si>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</si>
  <si>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</si>
  <si>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</si>
  <si>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</si>
  <si>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</si>
  <si>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</si>
  <si>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</si>
  <si>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</si>
  <si>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</si>
  <si>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</si>
  <si>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</si>
  <si>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</si>
  <si>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</si>
  <si>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</si>
  <si>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</si>
  <si>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</si>
  <si>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</si>
  <si>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</si>
  <si>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</si>
  <si>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</si>
  <si>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</si>
  <si>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</si>
  <si>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</si>
  <si>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</si>
  <si>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</si>
  <si>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</si>
  <si>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</si>
  <si>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</si>
  <si>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</si>
  <si>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</si>
  <si>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</si>
  <si>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</si>
  <si>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</si>
  <si>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</si>
  <si>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</si>
  <si>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</si>
  <si>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</si>
  <si>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</si>
  <si>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</si>
  <si>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</si>
  <si>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</si>
  <si>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</si>
  <si>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</si>
  <si>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</si>
  <si>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</si>
  <si>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</si>
  <si>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</si>
  <si>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</si>
  <si>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</si>
  <si>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</si>
  <si>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</si>
  <si>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</si>
  <si>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</si>
  <si>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</si>
  <si>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</si>
  <si>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</si>
  <si>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</si>
  <si>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</si>
  <si>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</si>
  <si>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</si>
  <si>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</si>
  <si>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</si>
  <si>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</si>
  <si>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</si>
  <si>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</si>
  <si>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</si>
  <si>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</si>
  <si>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</si>
  <si>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</si>
  <si>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</si>
  <si>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</si>
  <si>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</si>
  <si>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</si>
  <si>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</si>
  <si>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</si>
  <si>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</si>
  <si>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</si>
  <si>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</si>
  <si>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</si>
  <si>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</si>
  <si>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</si>
  <si>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</si>
  <si>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</si>
  <si>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</si>
  <si>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</si>
  <si>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</si>
  <si>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</si>
  <si>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</si>
  <si>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</si>
  <si>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</si>
  <si>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</si>
  <si>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</si>
  <si>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</si>
  <si>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</si>
  <si>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</si>
  <si>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</si>
  <si>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</si>
  <si>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</si>
  <si>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</si>
  <si>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</si>
  <si>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</si>
  <si>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</si>
  <si>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</si>
  <si>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</si>
  <si>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</si>
  <si>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</si>
  <si>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</si>
  <si>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</si>
  <si>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</si>
  <si>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</si>
  <si>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</si>
  <si>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</si>
  <si>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</si>
  <si>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</si>
  <si>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</si>
  <si>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</si>
  <si>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</si>
  <si>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</si>
  <si>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</si>
  <si>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</si>
  <si>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</si>
  <si>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</si>
  <si>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</si>
  <si>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</si>
  <si>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</si>
  <si>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</si>
  <si>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</si>
  <si>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</si>
  <si>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</si>
  <si>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</si>
  <si>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</si>
  <si>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</si>
  <si>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</si>
  <si>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</si>
  <si>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</si>
  <si>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</si>
  <si>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</si>
  <si>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</si>
  <si>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</si>
  <si>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</si>
  <si>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</si>
  <si>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</si>
  <si>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</si>
  <si>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</si>
  <si>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</si>
  <si>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</si>
  <si>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</si>
  <si>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</si>
  <si>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</si>
  <si>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</si>
  <si>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</si>
  <si>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</si>
  <si>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</si>
  <si>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</si>
  <si>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</si>
  <si>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</si>
  <si>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</si>
  <si>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</si>
  <si>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</si>
  <si>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</si>
  <si>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</si>
  <si>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</si>
  <si>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</si>
  <si>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</si>
  <si>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</si>
  <si>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</si>
  <si>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</si>
  <si>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</si>
  <si>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</si>
  <si>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</si>
  <si>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</si>
  <si>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</si>
  <si>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</si>
  <si>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</si>
  <si>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</si>
  <si>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</si>
  <si>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</si>
  <si>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</si>
  <si>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</si>
  <si>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</si>
  <si>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</si>
  <si>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</si>
  <si>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</si>
  <si>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</si>
  <si>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</si>
  <si>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</si>
  <si>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</si>
  <si>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</si>
  <si>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</si>
  <si>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</si>
  <si>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</si>
  <si>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</si>
  <si>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</si>
  <si>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</si>
  <si>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</si>
  <si>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</si>
  <si>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</si>
  <si>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</si>
  <si>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</si>
  <si>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</si>
  <si>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</si>
  <si>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</si>
  <si>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</si>
  <si>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</si>
  <si>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</si>
  <si>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</si>
  <si>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</si>
  <si>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</si>
  <si>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</si>
  <si>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</si>
  <si>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</si>
  <si>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</si>
  <si>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</si>
  <si>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</si>
  <si>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</si>
  <si>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</si>
  <si>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</si>
  <si>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</si>
  <si>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</si>
  <si>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</si>
  <si>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</si>
  <si>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</si>
  <si>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</si>
  <si>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</si>
  <si>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</si>
  <si>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</si>
  <si>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</si>
  <si>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</si>
  <si>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</si>
  <si>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</si>
  <si>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</si>
  <si>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</si>
  <si>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</si>
  <si>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</si>
  <si>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</si>
  <si>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</si>
  <si>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</si>
  <si>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</si>
  <si>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</si>
  <si>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</si>
  <si>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</si>
  <si>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</si>
  <si>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</si>
  <si>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</si>
  <si>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</si>
  <si>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</si>
  <si>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</si>
  <si>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</si>
  <si>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</si>
  <si>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</si>
  <si>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</si>
  <si>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</si>
  <si>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</si>
  <si>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</si>
  <si>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</si>
  <si>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</si>
  <si>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</si>
  <si>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</si>
  <si>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</si>
  <si>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</si>
  <si>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</si>
  <si>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</si>
  <si>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</si>
  <si>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</si>
  <si>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</si>
  <si>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</si>
  <si>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</si>
  <si>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</si>
  <si>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</si>
  <si>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</si>
  <si>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</si>
  <si>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</si>
  <si>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</si>
  <si>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</si>
  <si>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</si>
  <si>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</si>
  <si>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</si>
  <si>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</si>
  <si>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</si>
  <si>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</si>
  <si>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</si>
  <si>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</si>
  <si>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</si>
  <si>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</si>
  <si>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</si>
  <si>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</si>
  <si>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</si>
  <si>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</si>
  <si>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</si>
  <si>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</si>
  <si>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</si>
  <si>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</si>
  <si>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</si>
  <si>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</si>
  <si>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</si>
  <si>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</si>
  <si>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</si>
  <si>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</si>
  <si>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</si>
  <si>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</si>
  <si>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</si>
  <si>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</si>
  <si>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</si>
  <si>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</si>
  <si>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</si>
  <si>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</si>
  <si>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</si>
  <si>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</si>
  <si>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</si>
  <si>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</si>
  <si>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</si>
  <si>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</si>
  <si>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</si>
  <si>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</si>
  <si>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</si>
  <si>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</si>
  <si>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</si>
  <si>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</si>
  <si>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</si>
  <si>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</si>
  <si>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</si>
  <si>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</si>
  <si>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</si>
  <si>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</si>
  <si>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</si>
  <si>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</si>
  <si>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</si>
  <si>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</si>
  <si>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</si>
  <si>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</si>
  <si>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</si>
  <si>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</si>
  <si>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</si>
  <si>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</si>
  <si>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</si>
  <si>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</si>
  <si>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</si>
  <si>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</si>
  <si>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</si>
  <si>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</si>
  <si>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</si>
  <si>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</si>
  <si>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</si>
  <si>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</si>
  <si>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</si>
  <si>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</si>
  <si>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</si>
  <si>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</si>
  <si>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</si>
  <si>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</si>
  <si>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</si>
  <si>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</si>
  <si>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</si>
  <si>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</si>
  <si>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</si>
  <si>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</si>
  <si>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</si>
  <si>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</si>
  <si>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</si>
  <si>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</si>
  <si>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</si>
  <si>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</si>
  <si>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</si>
  <si>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</si>
  <si>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</si>
  <si>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</si>
  <si>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</si>
  <si>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</si>
  <si>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</si>
  <si>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</si>
  <si>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</si>
  <si>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</si>
  <si>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</si>
  <si>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</si>
  <si>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</si>
  <si>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</si>
  <si>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</si>
  <si>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</si>
  <si>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</si>
  <si>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</si>
  <si>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</si>
  <si>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</si>
  <si>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</si>
  <si>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</si>
  <si>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</si>
  <si>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</si>
  <si>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</si>
  <si>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</si>
  <si>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</si>
  <si>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</si>
  <si>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</si>
  <si>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</si>
  <si>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</si>
  <si>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</si>
  <si>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</si>
  <si>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</si>
  <si>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</si>
  <si>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</si>
  <si>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</si>
  <si>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</si>
  <si>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</si>
  <si>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</si>
  <si>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</si>
  <si>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</si>
  <si>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</si>
  <si>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</si>
  <si>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</si>
  <si>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</si>
  <si>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</si>
  <si>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</si>
  <si>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</si>
  <si>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</si>
  <si>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</si>
  <si>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</si>
  <si>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</si>
  <si>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</si>
  <si>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</si>
  <si>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</si>
  <si>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</si>
  <si>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</si>
  <si>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</si>
  <si>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</si>
  <si>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</si>
  <si>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</si>
  <si>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</si>
  <si>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</si>
  <si>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</si>
  <si>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</si>
  <si>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</si>
  <si>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</si>
  <si>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</si>
  <si>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</si>
  <si>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</si>
  <si>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</si>
  <si>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</si>
  <si>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</si>
  <si>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</si>
  <si>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</si>
  <si>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</si>
  <si>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</si>
  <si>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</si>
  <si>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</si>
  <si>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</si>
  <si>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</si>
  <si>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</si>
  <si>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</si>
  <si>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</si>
  <si>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</si>
  <si>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</si>
  <si>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</si>
  <si>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</si>
  <si>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</si>
  <si>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</si>
  <si>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</si>
  <si>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</si>
  <si>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</si>
  <si>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</si>
  <si>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</si>
  <si>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</si>
  <si>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</si>
  <si>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</si>
  <si>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</si>
  <si>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</si>
  <si>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</si>
  <si>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</si>
  <si>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</si>
  <si>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</si>
  <si>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</si>
  <si>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</si>
  <si>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</si>
  <si>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</si>
  <si>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</si>
  <si>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</si>
  <si>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</si>
  <si>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</si>
  <si>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</si>
  <si>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</si>
  <si>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</si>
  <si>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</si>
  <si>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</si>
  <si>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</si>
  <si>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</si>
  <si>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</si>
  <si>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</si>
  <si>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</si>
  <si>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</si>
  <si>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</si>
  <si>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</si>
  <si>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</si>
  <si>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</si>
  <si>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</si>
  <si>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</si>
  <si>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</si>
  <si>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</si>
  <si>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</si>
  <si>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</si>
  <si>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</si>
  <si>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</si>
  <si>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</si>
  <si>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</si>
  <si>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</si>
  <si>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</si>
  <si>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</si>
  <si>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</si>
  <si>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</si>
  <si>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</si>
  <si>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</si>
  <si>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</si>
  <si>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</si>
  <si>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</si>
  <si>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</si>
  <si>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</si>
  <si>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</si>
  <si>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</si>
  <si>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</si>
  <si>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</si>
  <si>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</si>
  <si>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</si>
  <si>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</si>
  <si>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</si>
  <si>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</si>
  <si>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</si>
  <si>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</si>
  <si>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</si>
  <si>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</si>
  <si>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</si>
  <si>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</si>
  <si>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</si>
  <si>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</si>
  <si>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</si>
  <si>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</si>
  <si>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</si>
  <si>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</si>
  <si>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</si>
  <si>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</si>
  <si>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</si>
  <si>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</si>
  <si>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</si>
  <si>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</si>
  <si>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</si>
  <si>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</si>
  <si>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</si>
  <si>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</si>
  <si>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</si>
  <si>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</si>
  <si>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</si>
  <si>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</si>
  <si>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</si>
  <si>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</si>
  <si>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</si>
  <si>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</si>
  <si>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</si>
  <si>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</si>
  <si>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</si>
  <si>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</si>
  <si>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</si>
  <si>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</si>
  <si>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</si>
  <si>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</si>
  <si>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</si>
  <si>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</si>
  <si>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</si>
  <si>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</si>
  <si>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</si>
  <si>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</si>
  <si>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</si>
  <si>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</si>
  <si>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</si>
  <si>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</si>
  <si>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</si>
  <si>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</si>
  <si>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</si>
  <si>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</si>
  <si>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</si>
  <si>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</si>
  <si>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</si>
  <si>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</si>
  <si>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</si>
  <si>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</si>
  <si>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</si>
  <si>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</si>
  <si>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</si>
  <si>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</si>
  <si>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</si>
  <si>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</si>
  <si>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</si>
  <si>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</si>
  <si>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</si>
  <si>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</si>
  <si>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</si>
  <si>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</si>
  <si>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</si>
  <si>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</si>
  <si>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</si>
  <si>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</si>
  <si>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</si>
  <si>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</si>
  <si>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</si>
  <si>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</si>
  <si>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</si>
  <si>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</si>
  <si>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</si>
  <si>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</si>
  <si>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</si>
  <si>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</si>
  <si>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</si>
  <si>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</si>
  <si>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</si>
  <si>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</si>
  <si>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</si>
  <si>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</si>
  <si>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</si>
  <si>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</si>
  <si>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</si>
  <si>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</si>
  <si>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</si>
  <si>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</si>
  <si>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</si>
  <si>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</si>
  <si>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</si>
  <si>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</si>
  <si>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</si>
  <si>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</si>
  <si>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</si>
  <si>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</si>
  <si>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</si>
  <si>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</si>
  <si>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</si>
  <si>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</si>
  <si>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</si>
  <si>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</si>
  <si>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</si>
  <si>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</si>
  <si>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</si>
  <si>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</si>
  <si>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</si>
  <si>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</si>
  <si>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</si>
  <si>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</si>
  <si>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</si>
  <si>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</si>
  <si>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</si>
  <si>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</si>
  <si>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</si>
  <si>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</si>
  <si>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</si>
  <si>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</si>
  <si>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</si>
  <si>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</si>
  <si>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</si>
  <si>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</si>
  <si>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</si>
  <si>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</si>
  <si>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</si>
  <si>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</si>
  <si>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</si>
  <si>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</si>
  <si>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</si>
  <si>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</si>
  <si>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</si>
  <si>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</si>
  <si>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</si>
  <si>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</si>
  <si>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</si>
  <si>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</si>
  <si>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</si>
  <si>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</si>
  <si>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</si>
  <si>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</si>
  <si>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</si>
  <si>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</si>
  <si>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</si>
  <si>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</si>
  <si>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</si>
  <si>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</si>
  <si>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</si>
  <si>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</si>
  <si>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</si>
  <si>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</si>
  <si>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</si>
  <si>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</si>
  <si>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</si>
  <si>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</si>
  <si>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</si>
  <si>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</si>
  <si>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</si>
  <si>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</si>
  <si>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</si>
  <si>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</si>
  <si>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</si>
  <si>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</si>
  <si>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</si>
  <si>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</si>
  <si>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</si>
  <si>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</si>
  <si>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</si>
  <si>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</si>
  <si>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</si>
  <si>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</si>
  <si>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</si>
  <si>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</si>
  <si>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</si>
  <si>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</si>
  <si>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</si>
  <si>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</si>
  <si>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</si>
  <si>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</si>
  <si>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</si>
  <si>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</si>
  <si>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</si>
  <si>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</si>
  <si>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</si>
  <si>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</si>
  <si>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</si>
  <si>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</si>
  <si>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</si>
  <si>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</si>
  <si>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</si>
  <si>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</si>
  <si>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</si>
  <si>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</si>
  <si>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</si>
  <si>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</si>
  <si>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</si>
  <si>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</si>
  <si>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</si>
  <si>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</si>
  <si>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</si>
  <si>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</si>
  <si>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</si>
  <si>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</si>
  <si>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</si>
  <si>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</si>
  <si>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</si>
  <si>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</si>
  <si>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</si>
  <si>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</si>
  <si>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</si>
  <si>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</si>
  <si>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</si>
  <si>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</si>
  <si>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</si>
  <si>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</si>
  <si>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</si>
  <si>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</si>
  <si>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</si>
  <si>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</si>
  <si>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</si>
  <si>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</si>
  <si>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</si>
  <si>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</si>
  <si>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</si>
  <si>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</si>
  <si>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</si>
  <si>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</si>
  <si>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</si>
  <si>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</si>
  <si>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</si>
  <si>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</si>
  <si>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</si>
  <si>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</si>
  <si>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</si>
  <si>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</si>
  <si>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</si>
  <si>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</si>
  <si>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</si>
  <si>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</si>
  <si>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</si>
  <si>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</si>
  <si>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</si>
  <si>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</si>
  <si>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</si>
  <si>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</si>
  <si>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</si>
  <si>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</si>
  <si>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</si>
  <si>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</si>
  <si>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</si>
  <si>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</si>
  <si>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</si>
  <si>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</si>
  <si>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</si>
  <si>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</si>
  <si>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</si>
  <si>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</si>
  <si>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</si>
  <si>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</si>
  <si>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</si>
  <si>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</si>
  <si>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</si>
  <si>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</si>
  <si>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</si>
  <si>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</si>
  <si>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</si>
  <si>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</si>
  <si>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</si>
  <si>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</si>
  <si>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</si>
  <si>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</si>
  <si>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</si>
  <si>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</si>
  <si>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</si>
  <si>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</si>
  <si>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</si>
  <si>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</si>
  <si>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</si>
  <si>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</si>
  <si>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</si>
  <si>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</si>
  <si>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</si>
  <si>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</si>
  <si>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</si>
  <si>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</si>
  <si>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</si>
  <si>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</si>
  <si>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</si>
  <si>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</si>
  <si>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</si>
  <si>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</si>
  <si>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</si>
  <si>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</si>
  <si>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</si>
  <si>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</si>
  <si>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</si>
  <si>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</si>
  <si>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</si>
  <si>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</si>
  <si>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</si>
  <si>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</si>
  <si>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</si>
  <si>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</si>
  <si>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</si>
  <si>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</si>
  <si>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</si>
  <si>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</si>
  <si>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</si>
  <si>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</si>
  <si>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</si>
  <si>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</si>
  <si>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</si>
  <si>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</si>
  <si>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</si>
  <si>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</si>
  <si>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</si>
  <si>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</si>
  <si>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</si>
  <si>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</si>
  <si>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</si>
  <si>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</si>
  <si>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</si>
  <si>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</si>
  <si>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</si>
  <si>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</si>
  <si>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</si>
  <si>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</si>
  <si>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</si>
  <si>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</si>
  <si>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</si>
  <si>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</si>
  <si>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</si>
  <si>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</si>
  <si>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</si>
  <si>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</si>
  <si>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</si>
  <si>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</si>
  <si>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</si>
  <si>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</si>
  <si>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</si>
  <si>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</si>
  <si>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</si>
  <si>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</si>
  <si>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</si>
  <si>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</si>
  <si>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</si>
  <si>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</si>
  <si>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</si>
  <si>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</si>
  <si>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</si>
  <si>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</si>
  <si>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</si>
  <si>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</si>
  <si>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</si>
  <si>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</si>
  <si>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</si>
  <si>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</si>
  <si>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</si>
  <si>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</si>
  <si>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</si>
  <si>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</si>
  <si>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</si>
  <si>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</si>
  <si>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</si>
  <si>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</si>
  <si>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</si>
  <si>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</si>
  <si>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</si>
  <si>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</si>
  <si>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</si>
  <si>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</si>
  <si>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</si>
  <si>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</si>
  <si>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</si>
  <si>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</si>
  <si>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</si>
  <si>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</si>
  <si>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</si>
  <si>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</si>
  <si>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</si>
  <si>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</si>
  <si>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</si>
  <si>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</si>
  <si>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</si>
  <si>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</si>
  <si>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</si>
  <si>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</si>
  <si>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</si>
  <si>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</si>
  <si>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</si>
  <si>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</si>
  <si>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</si>
  <si>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</si>
  <si>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</si>
  <si>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</si>
  <si>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</si>
  <si>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</si>
  <si>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</si>
  <si>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</si>
  <si>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</si>
  <si>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</si>
  <si>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</si>
  <si>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</si>
  <si>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</si>
  <si>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</si>
  <si>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</si>
  <si>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</si>
  <si>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</si>
  <si>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</si>
  <si>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</si>
  <si>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</si>
  <si>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</si>
  <si>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</si>
  <si>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</si>
  <si>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</si>
  <si>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</si>
  <si>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</si>
  <si>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</si>
  <si>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</si>
  <si>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</si>
  <si>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</si>
  <si>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</si>
  <si>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</si>
  <si>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</si>
  <si>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</si>
  <si>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</si>
  <si>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</si>
  <si>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</si>
  <si>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</si>
  <si>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</si>
  <si>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</si>
  <si>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</si>
  <si>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</si>
  <si>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</si>
  <si>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</si>
  <si>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</si>
  <si>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</si>
  <si>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</si>
  <si>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</si>
  <si>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</si>
  <si>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</si>
  <si>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</si>
  <si>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</si>
  <si>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</si>
  <si>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</si>
  <si>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</si>
  <si>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</si>
  <si>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</si>
  <si>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</si>
  <si>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</si>
  <si>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</si>
  <si>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</si>
  <si>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</si>
  <si>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</si>
  <si>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</si>
  <si>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</si>
  <si>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</si>
  <si>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</si>
  <si>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</si>
  <si>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</si>
  <si>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</si>
  <si>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</si>
  <si>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</si>
  <si>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</si>
  <si>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</si>
  <si>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</si>
  <si>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</si>
  <si>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</si>
  <si>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</si>
  <si>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</si>
  <si>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</si>
  <si>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</si>
  <si>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</si>
  <si>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</si>
  <si>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</si>
  <si>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</si>
  <si>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</si>
  <si>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</si>
  <si>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</si>
  <si>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</si>
  <si>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</si>
  <si>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</si>
  <si>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</si>
  <si>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</si>
  <si>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</si>
  <si>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</si>
  <si>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</si>
  <si>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</si>
  <si>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</si>
  <si>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</si>
  <si>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</si>
  <si>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</si>
  <si>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</si>
  <si>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</si>
  <si>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</si>
  <si>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</si>
  <si>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</si>
  <si>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</si>
  <si>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</si>
  <si>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</si>
  <si>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</si>
  <si>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</si>
  <si>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</si>
  <si>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</si>
  <si>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</si>
  <si>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</si>
  <si>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</si>
  <si>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</si>
  <si>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</si>
  <si>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</si>
  <si>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</si>
  <si>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</si>
  <si>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</si>
  <si>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</si>
  <si>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</si>
  <si>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</si>
  <si>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</si>
  <si>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</si>
  <si>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</si>
  <si>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</si>
  <si>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</si>
  <si>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</si>
  <si>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</si>
  <si>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</si>
  <si>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</si>
  <si>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</si>
  <si>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</si>
  <si>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</si>
  <si>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</si>
  <si>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</si>
  <si>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</si>
  <si>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</si>
  <si>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</si>
  <si>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</si>
  <si>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</si>
  <si>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</si>
  <si>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</si>
  <si>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</si>
  <si>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</si>
  <si>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</si>
  <si>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</si>
  <si>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</si>
  <si>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</si>
  <si>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</si>
  <si>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</si>
  <si>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</si>
  <si>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</si>
  <si>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</si>
  <si>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</si>
  <si>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</si>
  <si>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</si>
  <si>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</si>
  <si>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</si>
  <si>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</si>
  <si>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</si>
  <si>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</si>
  <si>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</si>
  <si>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</si>
  <si>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</si>
  <si>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</si>
  <si>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</si>
  <si>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</si>
  <si>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</si>
  <si>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</si>
  <si>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</si>
  <si>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</si>
  <si>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</si>
  <si>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</si>
  <si>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</si>
  <si>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</si>
  <si>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</si>
  <si>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</si>
  <si>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</si>
  <si>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</si>
  <si>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</si>
  <si>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</si>
  <si>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</si>
  <si>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</si>
  <si>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</si>
  <si>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</si>
  <si>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</si>
  <si>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</si>
  <si>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</si>
  <si>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</si>
  <si>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</si>
  <si>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</si>
  <si>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</si>
  <si>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</si>
  <si>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</si>
  <si>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</si>
  <si>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</si>
  <si>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</si>
  <si>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</si>
  <si>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</si>
  <si>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</si>
  <si>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</si>
  <si>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</si>
  <si>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</si>
  <si>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</si>
  <si>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</si>
  <si>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</si>
  <si>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</si>
  <si>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</si>
  <si>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</si>
  <si>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</si>
  <si>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</si>
  <si>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</si>
  <si>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</si>
  <si>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</si>
  <si>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</si>
  <si>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</si>
  <si>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</si>
  <si>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</si>
  <si>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</si>
  <si>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</si>
  <si>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</si>
  <si>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</si>
  <si>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</si>
  <si>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</si>
  <si>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</si>
  <si>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</si>
  <si>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</si>
  <si>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</si>
  <si>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</si>
  <si>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</si>
  <si>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</si>
  <si>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</si>
  <si>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</si>
  <si>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</si>
  <si>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</si>
  <si>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</si>
  <si>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</si>
  <si>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</si>
  <si>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</si>
  <si>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</si>
  <si>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</si>
  <si>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</si>
  <si>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</si>
  <si>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</si>
  <si>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</si>
  <si>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</si>
  <si>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</si>
  <si>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</si>
  <si>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</si>
  <si>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</si>
  <si>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</si>
  <si>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</si>
  <si>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</si>
  <si>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</si>
  <si>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</si>
  <si>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</si>
  <si>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</si>
  <si>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</si>
  <si>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</si>
  <si>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</si>
  <si>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</si>
  <si>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</si>
  <si>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</si>
  <si>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</si>
  <si>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</si>
  <si>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</si>
  <si>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</si>
  <si>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</si>
  <si>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</si>
  <si>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</si>
  <si>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</si>
  <si>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</si>
  <si>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</si>
  <si>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</si>
  <si>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</si>
  <si>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</si>
  <si>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</si>
  <si>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</si>
  <si>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</si>
  <si>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</si>
  <si>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</si>
  <si>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</si>
  <si>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</si>
  <si>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</si>
  <si>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</si>
  <si>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</si>
  <si>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</si>
  <si>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</si>
  <si>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</si>
  <si>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</si>
  <si>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</si>
  <si>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</si>
  <si>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</si>
  <si>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</si>
  <si>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</si>
  <si>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</si>
  <si>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</si>
  <si>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</si>
  <si>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</si>
  <si>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</si>
  <si>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</si>
  <si>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</si>
  <si>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</si>
  <si>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</si>
  <si>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</si>
  <si>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</si>
  <si>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</si>
  <si>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</si>
  <si>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</si>
  <si>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</si>
  <si>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</si>
  <si>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</si>
  <si>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</si>
  <si>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</si>
  <si>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</si>
  <si>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</si>
  <si>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</si>
  <si>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</si>
  <si>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</si>
  <si>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</si>
  <si>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</si>
  <si>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</si>
  <si>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</si>
  <si>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</si>
  <si>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</si>
  <si>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</si>
  <si>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</si>
  <si>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</si>
  <si>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</si>
  <si>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</si>
  <si>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</si>
  <si>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</si>
  <si>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</si>
  <si>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</si>
  <si>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</si>
  <si>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</si>
  <si>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</si>
  <si>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</si>
  <si>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</si>
  <si>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</si>
  <si>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</si>
  <si>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</si>
  <si>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</si>
  <si>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</si>
  <si>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</si>
  <si>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</si>
  <si>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</si>
  <si>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</si>
  <si>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</si>
  <si>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</si>
  <si>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</si>
  <si>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</si>
  <si>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</si>
  <si>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</si>
  <si>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</si>
  <si>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</si>
  <si>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</si>
  <si>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</si>
  <si>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</si>
  <si>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</si>
  <si>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</si>
  <si>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</si>
  <si>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</si>
  <si>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</si>
  <si>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</si>
  <si>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</si>
  <si>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</si>
  <si>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</si>
  <si>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</si>
  <si>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</si>
  <si>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</si>
  <si>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</si>
  <si>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</si>
  <si>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</si>
  <si>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</si>
  <si>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</si>
  <si>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</si>
  <si>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</si>
  <si>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</si>
  <si>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</si>
  <si>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</si>
  <si>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</si>
  <si>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</si>
  <si>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</si>
  <si>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</si>
  <si>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</si>
  <si>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</si>
  <si>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</si>
  <si>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</si>
  <si>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</si>
  <si>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</si>
  <si>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</si>
  <si>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</si>
  <si>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</si>
  <si>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</si>
  <si>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</si>
  <si>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</si>
  <si>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</si>
  <si>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</si>
  <si>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</si>
  <si>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</si>
  <si>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</si>
  <si>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</si>
  <si>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</si>
  <si>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</si>
  <si>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</si>
  <si>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</si>
  <si>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</si>
  <si>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</si>
  <si>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</si>
  <si>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</si>
  <si>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</si>
  <si>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</si>
  <si>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</si>
  <si>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</si>
  <si>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</si>
  <si>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</si>
  <si>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</si>
  <si>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</si>
  <si>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</si>
  <si>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</si>
  <si>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</si>
  <si>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</si>
  <si>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</si>
  <si>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</si>
  <si>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</si>
  <si>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</si>
  <si>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</si>
  <si>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</si>
  <si>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</si>
  <si>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</si>
  <si>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</si>
  <si>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</si>
  <si>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</si>
  <si>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</si>
  <si>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</si>
  <si>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</si>
  <si>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</si>
  <si>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</si>
  <si>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</si>
  <si>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</si>
  <si>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</si>
  <si>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</si>
  <si>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</si>
  <si>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</si>
  <si>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</si>
  <si>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</si>
  <si>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</si>
  <si>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</si>
  <si>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</si>
  <si>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</si>
  <si>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</si>
  <si>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</si>
  <si>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</si>
  <si>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</si>
  <si>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</si>
  <si>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</si>
  <si>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</si>
  <si>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</si>
  <si>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</si>
  <si>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</si>
  <si>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</si>
  <si>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</si>
  <si>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</si>
  <si>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</si>
  <si>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</si>
  <si>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</si>
  <si>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</si>
  <si>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</si>
  <si>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</si>
  <si>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</si>
  <si>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</si>
  <si>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</si>
  <si>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</si>
  <si>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</si>
  <si>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</si>
  <si>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</si>
  <si>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</si>
  <si>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</si>
  <si>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</si>
  <si>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</si>
  <si>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</si>
  <si>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</si>
  <si>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</si>
  <si>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</si>
  <si>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</si>
  <si>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</si>
  <si>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</si>
  <si>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</si>
  <si>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</si>
  <si>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</si>
  <si>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</si>
  <si>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</si>
  <si>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</si>
  <si>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</si>
  <si>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</si>
  <si>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</si>
  <si>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</si>
  <si>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</si>
  <si>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</si>
  <si>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</si>
  <si>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</si>
  <si>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</si>
  <si>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</si>
  <si>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</si>
  <si>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</si>
  <si>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</si>
  <si>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</si>
  <si>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</si>
  <si>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</si>
  <si>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</si>
  <si>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</si>
  <si>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</si>
  <si>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</si>
  <si>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</si>
  <si>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</si>
  <si>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</si>
  <si>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</si>
  <si>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</si>
  <si>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</si>
  <si>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</si>
  <si>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</si>
  <si>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</si>
  <si>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</si>
  <si>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</si>
  <si>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</si>
  <si>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</si>
  <si>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</si>
  <si>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</si>
  <si>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</si>
  <si>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</si>
  <si>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</si>
  <si>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</si>
  <si>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</si>
  <si>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</si>
  <si>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</si>
  <si>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</si>
  <si>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</si>
  <si>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</si>
  <si>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</si>
  <si>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</si>
  <si>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</si>
  <si>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</si>
  <si>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</si>
  <si>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</si>
  <si>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</si>
  <si>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</si>
  <si>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</si>
  <si>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</si>
  <si>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</si>
  <si>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</si>
  <si>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</si>
  <si>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</si>
  <si>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</si>
  <si>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</si>
  <si>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</si>
  <si>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</si>
  <si>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</si>
  <si>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</si>
  <si>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</si>
  <si>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</si>
  <si>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</si>
  <si>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</si>
  <si>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</si>
  <si>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</si>
  <si>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</si>
  <si>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</si>
  <si>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</si>
  <si>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</si>
  <si>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</si>
  <si>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</si>
  <si>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</si>
  <si>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</si>
  <si>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</si>
  <si>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</si>
  <si>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</si>
  <si>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</si>
  <si>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</si>
  <si>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</si>
  <si>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</si>
  <si>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</si>
  <si>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</si>
  <si>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</si>
  <si>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</si>
  <si>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</si>
  <si>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</si>
  <si>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</si>
  <si>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</si>
  <si>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</si>
  <si>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</si>
  <si>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</si>
  <si>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</si>
  <si>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</si>
  <si>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</si>
  <si>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</si>
  <si>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</si>
  <si>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</si>
  <si>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</si>
  <si>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</si>
  <si>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</si>
  <si>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</si>
  <si>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</si>
  <si>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</si>
  <si>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</si>
  <si>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</si>
  <si>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</si>
  <si>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</si>
  <si>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</si>
  <si>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</si>
  <si>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</si>
  <si>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</si>
  <si>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</si>
  <si>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</si>
  <si>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</si>
  <si>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</si>
  <si>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</si>
  <si>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</si>
  <si>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</si>
  <si>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</si>
  <si>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</si>
  <si>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</si>
  <si>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</si>
  <si>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</si>
  <si>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</si>
  <si>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</si>
  <si>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</si>
  <si>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</si>
  <si>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</si>
  <si>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</si>
  <si>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</si>
  <si>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</si>
  <si>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</si>
  <si>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</si>
  <si>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</si>
  <si>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</si>
  <si>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</si>
  <si>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</si>
  <si>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</si>
  <si>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</si>
  <si>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</si>
  <si>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</si>
  <si>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</si>
  <si>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</si>
  <si>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</si>
  <si>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</si>
  <si>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</si>
  <si>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</si>
  <si>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</si>
  <si>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</si>
  <si>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</si>
  <si>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</si>
  <si>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</si>
  <si>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</si>
  <si>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</si>
  <si>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</si>
  <si>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</si>
  <si>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</si>
  <si>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</si>
  <si>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</si>
  <si>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</si>
  <si>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</si>
  <si>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</si>
  <si>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</si>
  <si>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</si>
  <si>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</si>
  <si>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</si>
  <si>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</si>
  <si>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</si>
  <si>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</si>
  <si>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</si>
  <si>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</si>
  <si>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</si>
  <si>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</si>
  <si>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</si>
  <si>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</si>
  <si>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</si>
  <si>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</si>
  <si>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</si>
  <si>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</si>
  <si>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</si>
  <si>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</si>
  <si>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</si>
  <si>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</si>
  <si>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</si>
  <si>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</si>
  <si>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</si>
  <si>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</si>
  <si>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</si>
  <si>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</si>
  <si>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</si>
  <si>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</si>
  <si>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</si>
  <si>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</si>
  <si>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</si>
  <si>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</si>
  <si>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</si>
  <si>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</si>
  <si>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</si>
  <si>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</si>
  <si>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</si>
  <si>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</si>
  <si>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</si>
  <si>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</si>
  <si>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</si>
  <si>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</si>
  <si>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</si>
  <si>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</si>
  <si>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</si>
  <si>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</si>
  <si>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</si>
  <si>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</si>
  <si>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</si>
  <si>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</si>
  <si>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</si>
  <si>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</si>
  <si>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</si>
  <si>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</si>
  <si>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</si>
  <si>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</si>
  <si>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</si>
  <si>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</si>
  <si>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</si>
  <si>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</si>
  <si>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</si>
  <si>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</si>
  <si>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</si>
  <si>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</si>
  <si>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</si>
  <si>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</si>
  <si>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</si>
  <si>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</si>
  <si>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</si>
  <si>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</si>
  <si>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</si>
  <si>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</si>
  <si>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</si>
  <si>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</si>
  <si>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</si>
  <si>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</si>
  <si>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</si>
  <si>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</si>
  <si>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</si>
  <si>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</si>
  <si>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</si>
  <si>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</si>
  <si>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</si>
  <si>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</si>
  <si>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</si>
  <si>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</si>
  <si>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</si>
  <si>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</si>
  <si>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</si>
  <si>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</si>
  <si>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</si>
  <si>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</si>
  <si>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</si>
  <si>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</si>
  <si>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</si>
  <si>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</si>
  <si>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</si>
  <si>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</si>
  <si>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</si>
  <si>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</si>
  <si>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</si>
  <si>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</si>
  <si>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</si>
  <si>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</si>
  <si>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</si>
  <si>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</si>
  <si>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</si>
  <si>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</si>
  <si>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</si>
  <si>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</si>
  <si>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</si>
  <si>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</si>
  <si>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</si>
  <si>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</si>
  <si>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</si>
  <si>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</si>
  <si>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</si>
  <si>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</si>
  <si>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</si>
  <si>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</si>
  <si>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</si>
  <si>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</si>
  <si>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</si>
  <si>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</si>
  <si>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</si>
  <si>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</si>
  <si>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</si>
  <si>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</si>
  <si>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</si>
  <si>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</si>
  <si>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</si>
  <si>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</si>
  <si>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</si>
  <si>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</si>
  <si>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</si>
  <si>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</si>
  <si>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</si>
  <si>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</si>
  <si>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</si>
  <si>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</si>
  <si>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</si>
  <si>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</si>
  <si>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</si>
  <si>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</si>
  <si>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</si>
  <si>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</si>
  <si>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</si>
  <si>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</si>
  <si>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</si>
  <si>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</si>
  <si>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</si>
  <si>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</si>
  <si>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</si>
  <si>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</si>
  <si>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</si>
  <si>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</si>
  <si>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</si>
  <si>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</si>
  <si>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</si>
  <si>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</si>
  <si>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</si>
  <si>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</si>
  <si>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</si>
  <si>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</si>
  <si>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</si>
  <si>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</si>
  <si>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</si>
  <si>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</si>
  <si>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</si>
  <si>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</si>
  <si>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</si>
  <si>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</si>
  <si>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</si>
  <si>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</si>
  <si>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</si>
  <si>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</si>
  <si>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</si>
  <si>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</si>
  <si>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</si>
  <si>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</si>
  <si>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</si>
  <si>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</si>
  <si>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</si>
  <si>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</si>
  <si>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</si>
  <si>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</si>
  <si>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</si>
  <si>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</si>
  <si>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</si>
  <si>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</si>
  <si>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</si>
  <si>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</si>
  <si>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</si>
  <si>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</si>
  <si>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</si>
  <si>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</si>
  <si>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</si>
  <si>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</si>
  <si>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</si>
  <si>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</si>
  <si>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</si>
  <si>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</si>
  <si>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</si>
  <si>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</si>
  <si>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</si>
  <si>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</si>
  <si>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</si>
  <si>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</si>
  <si>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</si>
  <si>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</si>
  <si>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</si>
  <si>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</si>
  <si>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</si>
  <si>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</si>
  <si>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</si>
  <si>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</si>
  <si>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</si>
  <si>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</si>
  <si>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</si>
  <si>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</si>
  <si>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</si>
  <si>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</si>
  <si>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</si>
  <si>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</si>
  <si>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</si>
  <si>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</si>
  <si>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</si>
  <si>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</si>
  <si>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</si>
  <si>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</si>
  <si>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</si>
  <si>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</si>
  <si>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</si>
  <si>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</si>
  <si>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</si>
  <si>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</si>
  <si>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</si>
  <si>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</si>
  <si>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</si>
  <si>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</si>
  <si>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</si>
  <si>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</si>
  <si>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</si>
  <si>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</si>
  <si>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</si>
  <si>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</si>
  <si>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</si>
  <si>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</si>
  <si>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</si>
  <si>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</si>
  <si>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</si>
  <si>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</si>
  <si>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</si>
  <si>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</si>
  <si>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</si>
  <si>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</si>
  <si>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</si>
  <si>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</si>
  <si>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</si>
  <si>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</si>
  <si>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</si>
  <si>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</si>
  <si>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</si>
  <si>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</si>
  <si>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</si>
  <si>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</si>
  <si>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</si>
  <si>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</si>
  <si>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</si>
  <si>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</si>
  <si>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</si>
  <si>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</si>
  <si>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</si>
  <si>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</si>
  <si>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</si>
  <si>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</si>
  <si>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</si>
  <si>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</si>
  <si>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</si>
  <si>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</si>
  <si>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</si>
  <si>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</si>
  <si>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</si>
  <si>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</si>
  <si>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</si>
  <si>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</si>
  <si>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</si>
  <si>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</si>
  <si>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</si>
  <si>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</si>
  <si>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</si>
  <si>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</si>
  <si>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</si>
  <si>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</si>
  <si>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</si>
  <si>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</si>
  <si>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</si>
  <si>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</si>
  <si>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</si>
  <si>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</si>
  <si>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</si>
  <si>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</si>
  <si>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</si>
  <si>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</si>
  <si>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</si>
  <si>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</si>
  <si>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</si>
  <si>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</si>
  <si>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</si>
  <si>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</si>
  <si>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</si>
  <si>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</si>
  <si>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</si>
  <si>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</si>
  <si>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</si>
  <si>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</si>
  <si>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</si>
  <si>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</si>
  <si>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</si>
  <si>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</si>
  <si>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</si>
  <si>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</si>
  <si>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</si>
  <si>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</si>
  <si>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</si>
  <si>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</si>
  <si>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</si>
  <si>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</si>
  <si>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</si>
  <si>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</si>
  <si>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</si>
  <si>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</si>
  <si>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</si>
  <si>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</si>
  <si>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</si>
  <si>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</si>
  <si>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</si>
  <si>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</si>
  <si>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</si>
  <si>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</si>
  <si>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</si>
  <si>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</si>
  <si>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</si>
  <si>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</si>
  <si>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</si>
  <si>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</si>
  <si>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</si>
  <si>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</si>
  <si>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</si>
  <si>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</si>
  <si>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</si>
  <si>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</si>
  <si>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</si>
  <si>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</si>
  <si>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</si>
  <si>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</si>
  <si>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</si>
  <si>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</si>
  <si>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</si>
  <si>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</si>
  <si>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</si>
  <si>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</si>
  <si>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</si>
  <si>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</si>
  <si>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</si>
  <si>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PCM-20251122-00000556</t>
  </si>
  <si>
    <t>ETA 60 mins</t>
  </si>
  <si>
    <t xml:space="preserve"> PCM-20250215-00000830 </t>
  </si>
  <si>
    <t>LTE site still down and  site located in aramco area access issue need special permission</t>
  </si>
  <si>
    <t>NO PCM</t>
  </si>
  <si>
    <t>access for site during apartment of owner and now door close as per haris access after 10 am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</si>
  <si>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</si>
  <si>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</si>
  <si>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</si>
  <si>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</si>
  <si>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</si>
  <si>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</si>
  <si>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</si>
  <si>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</si>
  <si>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</si>
  <si>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</si>
  <si>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</si>
  <si>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</si>
  <si>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</si>
  <si>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PCM-20251122-00000538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</si>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</sst>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7" totalsRowShown="0" headerRowDxfId="31" dataDxfId="30" headerRowBorderDxfId="28" tableBorderDxfId="29">
  <autoFilter ref="A1:L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320.49076840277849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45983.439194328705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45983.439194328705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45983.439194328705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45983.439194328705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45983.439194328705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45983.439194328705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45983.439194328705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45983.439194328705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45983.439194328705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45983.439194328705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45983.439194328705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45983.439194328705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45983.439194328705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45983.439194328705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45983.439194328705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45983.439194328705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45983.439194328705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45983.439194328705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45983.439194328705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45983.439194328705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45983.439194328705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45983.439194328705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45983.439194328705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45983.439194328705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45983.439194328705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45983.439194328705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45983.439194328705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45983.439194328705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45983.439194328705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45983.439194328705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45983.439194328705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45983.439194328705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45983.439194328705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45983.439194328705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45983.439194328705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45983.439194328705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45983.439194328705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45983.439194328705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45983.439194328705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45983.439194328705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45983.439194328705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45983.439194328705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45983.439194328705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45983.439194328705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45983.439194328705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158.43935636574315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0.14521284722286509</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45983.439194328705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45983.439194328705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45983.439194328705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45983.439194328705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45983.439194328705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45983.439194328705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45983.439194328705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45983.439194328705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45983.439194328705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45983.439194328705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45983.439194328705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45983.439194328705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45983.439194328705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45983.439194328705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45983.439194328705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45983.439194328705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45983.439194328705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45983.439194328705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45983.439194328705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45983.439194328705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45983.439194328705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45983.439194328705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45983.439194328705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45983.439194328705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45983.439194328705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45983.439194328705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45983.439194328705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45983.439194328705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45983.439194328705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45983.439194328705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45983.439194328705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45983.439194328705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45983.439194328705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45983.439194328705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45983.439194328705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45983.439194328705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45983.439194328705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45983.439194328705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45983.439194328705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45983.439194328705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45983.439194328705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45983.439194328705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45983.439194328705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45983.439194328705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45983.439194328705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45983.439194328705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45983.439194328705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45983.439194328705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45983.439194328705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45983.439194328705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45983.439194328705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45983.439194328705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45983.439194328705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45983.439194328705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45983.439194328705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45983.439194328705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45983.439194328705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45983.439194328705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45983.439194328705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45983.439194328705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45983.439194328705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45983.439194328705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45983.439194328705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45983.439194328705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45983.439194328705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45983.439194328705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45983.439194328705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45983.439194328705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45983.439194328705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45983.439194328705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45983.439194328705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45983.439194328705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45983.439194328705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45983.439194328705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45983.439194328705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45983.439194328705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45983.439194328705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45983.439194328705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45983.439194328705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45983.439194328705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45983.439194328705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45983.439194328705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45983.439194328705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45983.439194328705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45983.439194328705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45983.439194328705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45983.439194328705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45983.439194328705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45983.439194328705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45983.439194328705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45983.439194328705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45983.439194328705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45983.439194328705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45983.439194328705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45983.439194328705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45983.439194328705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45983.439194328705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45983.439194328705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45983.439194328705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45983.439194328705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45983.439194328705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45983.439194328705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45983.439194328705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45983.439194328705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45983.439194328705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45983.439194328705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45983.439194328705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45983.439194328705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45983.439194328705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45983.439194328705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45983.439194328705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45983.439194328705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45983.439194328705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45983.439194328705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45983.439194328705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45983.439194328705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45983.439194328705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45983.439194328705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45983.439194328705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45983.439194328705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45983.439194328705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45983.439194328705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45983.439194328705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45983.439194328705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45983.439194328705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45983.439194328705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45983.439194328705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45983.439194328705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45983.439194328705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45983.439194328705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45983.439194328705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45983.439194328705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45983.439194328705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45983.439194328705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45983.439194328705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45983.439194328705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45983.439194328705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45983.439194328705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45983.439194328705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45983.439194328705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45983.439194328705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45983.439194328705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45983.439194328705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45983.439194328705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45983.439194328705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45983.439194328705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45983.439194328705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45983.439194328705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45983.439194328705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45983.439194328705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45983.439194328705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45983.439194328705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45983.439194328705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45983.439194328705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45983.439194328705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45983.439194328705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39107</v>
      </c>
      <c r="B2" s="61" t="str">
        <f>IFERROR(VLOOKUP(D2,DB!A:K,11,0),"")</f>
        <v>R3</v>
      </c>
      <c r="C2" s="18">
        <v>1</v>
      </c>
      <c r="D2" s="18" t="s">
        <v>24335</v>
      </c>
      <c r="E2" s="18" t="s">
        <v>39021</v>
      </c>
      <c r="F2" s="20">
        <v>45983.417175925926</v>
      </c>
      <c r="G2" s="21">
        <f t="shared" ref="G2:G58" ca="1" si="0">IFERROR(NOW()-F2,"-")</f>
        <v>2.2018402778485324E-2</v>
      </c>
      <c r="H2" s="22">
        <v>45983.41201388889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18"/>
      <c r="E3" s="18"/>
      <c r="F3" s="20"/>
      <c r="G3" s="21">
        <f t="shared" ca="1" si="0"/>
        <v>45983.439194328705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45983.439194328705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45983.439194328705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45983.439194328705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45983.439194328705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45983.439194328705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45983.439194328705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45983.439194328705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45983.439194328705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45983.439194328705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45983.439194328705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45983.439194328705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45983.439194328705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45983.439194328705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45983.439194328705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45983.439194328705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45983.439194328705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45983.439194328705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45983.439194328705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45983.439194328705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45983.439194328705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45983.439194328705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45983.439194328705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45983.439194328705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45983.439194328705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45983.439194328705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45983.439194328705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45983.439194328705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45983.439194328705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45983.439194328705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45983.439194328705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45983.439194328705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45983.439194328705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45983.439194328705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45983.439194328705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45983.439194328705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45983.439194328705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45983.439194328705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45983.439194328705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45983.439194328705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45983.439194328705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45983.439194328705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45983.439194328705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45983.439194328705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45983.439194328705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45983.439194328705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45983.439194328705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45983.439194328705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45983.439194328705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45983.439194328705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45983.439194328705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45983.439194328705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45983.439194328705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45983.439194328705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45983.439194328705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45983.439194328705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45983.439194328705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45983.439194328705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45983.439194328705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45983.439194328705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45983.439194328705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45983.439194328705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45983.439194328705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45983.439194328705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45983.439194328705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45983.439194328705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45983.439194328705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45983.439194328705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45983.439194328705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45983.439194328705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45983.439194328705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45983.439194328705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45983.439194328705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45983.439194328705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45983.439194328705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45983.439194328705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45983.439194328705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45983.439194328705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45983.439194328705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45983.439194328705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45983.439194328705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45983.439194328705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45983.439194328705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45983.439194328705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45983.439194328705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45983.439194328705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45983.439194328705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45983.439194328705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45983.439194328705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45983.439194328705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45983.439194328705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45983.439194328705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45983.439194328705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45983.439194328705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45983.439194328705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45983.439194328705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45983.439194328705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45983.439194328705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45983.439194328705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45983.439194328705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45983.439194328705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45983.439194328705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45983.439194328705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45983.439194328705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45983.439194328705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45983.439194328705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45983.439194328705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45983.439194328705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45983.439194328705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45983.439194328705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45983.439194328705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45983.439194328705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45983.439194328705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45983.439194328705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45983.439194328705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45983.439194328705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45983.439194328705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45983.439194328705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45983.439194328705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45983.439194328705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45983.439194328705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45983.439194328705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45983.439194328705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45983.439194328705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45983.439194328705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45983.439194328705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45983.439194328705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45983.439194328705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45983.439194328705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45983.439194328705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45983.439194328705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45983.439194328705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45983.439194328705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45983.439194328705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45983.439194328705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45983.439194328705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45983.439194328705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45983.439194328705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45983.439194328705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45983.439194328705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45983.439194328705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45983.439194328705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45983.439194328705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45983.439194328705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45983.439194328705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45983.439194328705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45983.439194328705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45983.439194328705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45983.439194328705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45983.439194328705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45983.439194328705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45983.439194328705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45983.439194328705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45983.439194328705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45983.439194328705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45983.439194328705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45983.439194328705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45983.439194328705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45983.439194328705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45983.439194328705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45983.439194328705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45983.439194328705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45983.439194328705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45983.439194328705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45983.439194328705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45983.439194328705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45983.439194328705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45983.439194328705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45983.439194328705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45983.439194328705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45983.439194328705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45983.439194328705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45983.439194328705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45983.439194328705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45983.439194328705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45983.439194328705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45983.439194328705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45983.439194328705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45983.439194328705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45983.439194328705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45983.439194328705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45983.439194328705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45983.439194328705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45983.439194328705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45983.439194328705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45983.439194328705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45983.439194328705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45983.439194328705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45983.439194328705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45983.439194328705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45983.439194328705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45983.439194328705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45983.439194328705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45983.439194328705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45983.439194328705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45983.439194328705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45983.439194328705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45983.439194328705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45983.439194328705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45983.439194328705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45983.439194328705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45983.439194328705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45983.439194328705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45983.439194328705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45983.439194328705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45983.439194328705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45983.439194328705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45983.439194328705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45983.439194328705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45983.439194328705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45983.439194328705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45983.439194328705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45983.439194328705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45983.439194328705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45983.439194328705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45983.439194328705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45983.439194328705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45983.439194328705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45983.439194328705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45983.439194328705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45983.439194328705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45983.439194328705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45983.439194328705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45983.439194328705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45983.439194328705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45983.439194328705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45983.439194328705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45983.439194328705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45983.439194328705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45983.439194328705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45983.439194328705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45983.439194328705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45983.439194328705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45983.439194328705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45983.439194328705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45983.439194328705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45983.439194328705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45983.439194328705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45983.439194328705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45983.439194328705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45983.439194328705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45983.439194328705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45983.439194328705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45983.439194328705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45983.439194328705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45983.439194328705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45983.439194328705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45983.439194328705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45983.439194328705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45983.439194328705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45983.439194328705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45983.439194328705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45983.439194328705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45983.439194328705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45983.439194328705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45983.439194328705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45983.439194328705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45983.439194328705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45983.439194328705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45983.439194328705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45983.439194328705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45983.439194328705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45983.439194328705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45983.439194328705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45983.439194328705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45983.439194328705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45983.439194328705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45983.439194328705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45983.439194328705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45983.439194328705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45983.439194328705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45983.439194328705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45983.439194328705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45983.439194328705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45983.439194328705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45983.439194328705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45983.439194328705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45983.439194328705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45983.439194328705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45983.439194328705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45983.439194328705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45983.439194328705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45983.439194328705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45983.439194328705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45983.439194328705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45983.439194328705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45983.439194328705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45983.439194328705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45983.439194328705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45983.439194328705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45983.439194328705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45983.439194328705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45983.439194328705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45983.439194328705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45983.439194328705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45983.439194328705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45983.439194328705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45983.439194328705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45983.439194328705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45983.439194328705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45983.439194328705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45983.439194328705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45983.439194328705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45983.439194328705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45983.439194328705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45983.439194328705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45983.439194328705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45983.439194328705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45983.439194328705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45983.439194328705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45983.439194328705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45983.439194328705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45983.439194328705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45983.439194328705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45983.439194328705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45983.439194328705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45983.439194328705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45983.439194328705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45983.439194328705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45983.439194328705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45983.439194328705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45983.439194328705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45983.439194328705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45983.439194328705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45983.439194328705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45983.439194328705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45983.439194328705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45983.439194328705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45983.439194328705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45983.439194328705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45983.439194328705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45983.439194328705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45983.439194328705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45983.439194328705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45983.439194328705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45983.439194328705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45983.439194328705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45983.439194328705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45983.439194328705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45983.439194328705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45983.439194328705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45983.439194328705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45983.439194328705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45983.439194328705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45983.439194328705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45983.439194328705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45983.439194328705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45983.439194328705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45983.439194328705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45983.439194328705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45983.439194328705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45983.439194328705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45983.439194328705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45983.439194328705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45983.439194328705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45983.439194328705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45983.439194328705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45983.439194328705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45983.439194328705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45983.439194328705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45983.439194328705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45983.439194328705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45983.439194328705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45983.439194328705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45983.439194328705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45983.439194328705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45983.439194328705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45983.439194328705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45983.439194328705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45983.439194328705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45983.439194328705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45983.439194328705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45983.439194328705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45983.439194328705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45983.439194328705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45983.439194328705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45983.439194328705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45983.439194328705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45983.439194328705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45983.439194328705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45983.439194328705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45983.439194328705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45983.439194328705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45983.439194328705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45983.439194328705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45983.439194328705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45983.439194328705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45983.439194328705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45983.439194328705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45983.439194328705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45983.439194328705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45983.439194328705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45983.439194328705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45983.439194328705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45983.439194328705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45983.439194328705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45983.439194328705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45983.439194328705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45983.439194328705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45983.439194328705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45983.439194328705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45983.439194328705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45983.439194328705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45983.439194328705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45983.439194328705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45983.439194328705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45983.439194328705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45983.439194328705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45983.439194328705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45983.439194328705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45983.439194328705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45983.439194328705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45983.439194328705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45983.439194328705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45983.439194328705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45983.439194328705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45983.439194328705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45983.439194328705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45983.439194328705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45983.439194328705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45983.439194328705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45983.439194328705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45983.439194328705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45983.439194328705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45983.439194328705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45983.439194328705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45983.439194328705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45983.439194328705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45983.439194328705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45983.439194328705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45983.439194328705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45983.439194328705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45983.439194328705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45983.439194328705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45983.439194328705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45983.439194328705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45983.439194328705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45983.439194328705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45983.439194328705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45983.439194328705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45983.439194328705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45983.439194328705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45983.439194328705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45983.439194328705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45983.439194328705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45983.439194328705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45983.439194328705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45983.439194328705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45983.439194328705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45983.439194328705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45983.439194328705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45983.439194328705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45983.439194328705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45983.439194328705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45983.439194328705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45983.439194328705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45983.439194328705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45983.439194328705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45983.439194328705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45983.439194328705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45983.439194328705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45983.439194328705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45983.439194328705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45983.439194328705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45983.439194328705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45983.439194328705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45983.439194328705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45983.439194328705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45983.439194328705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45983.439194328705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45983.439194328705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45983.439194328705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45983.439194328705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45983.439194328705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45983.439194328705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45983.439194328705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45983.439194328705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45983.439194328705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45983.439194328705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45983.439194328705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45983.439194328705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45983.439194328705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45983.439194328705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45983.439194328705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45983.439194328705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45983.439194328705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45983.439194328705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45983.439194328705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45983.439194328705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45983.439194328705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45983.439194328705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45983.439194328705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45983.439194328705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45983.439194328705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45983.439194328705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45983.439194328705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45983.439194328705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45983.439194328705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45983.439194328705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45983.439194328705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45983.439194328705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45983.439194328705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45983.439194328705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45983.439194328705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45983.439194328705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45983.439194328705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45983.439194328705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45983.439194328705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45983.439194328705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45983.439194328705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45983.439194328705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45983.439194328705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45983.439194328705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45983.439194328705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45983.439194328705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45983.439194328705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45983.439194328705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45983.439194328705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45983.439194328705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45983.439194328705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45983.439194328705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45983.439194328705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45983.439194328705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45983.439194328705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45983.439194328705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45983.439194328705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45983.439194328705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45983.439194328705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45983.439194328705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45983.439194328705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45983.439194328705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45983.439194328705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45983.439194328705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45983.439194328705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45983.439194328705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45983.439194328705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45983.439194328705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45983.439194328705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45983.439194328705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45983.439194328705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45983.439194328705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45983.439194328705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45983.439194328705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45983.439194328705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45983.439194328705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45983.439194328705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45983.439194328705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45983.439194328705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45983.439194328705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45983.439194328705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45983.439194328705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45983.439194328705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45983.439194328705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45983.439194328705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45983.439194328705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45983.439194328705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45983.439194328705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45983.439194328705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45983.439194328705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45983.439194328705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45983.439194328705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45983.439194328705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45983.439194328705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45983.439194328705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45983.439194328705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45983.439194328705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45983.439194328705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45983.439194328705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45983.439194328705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45983.439194328705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45983.439194328705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45983.439194328705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45983.439194328705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45983.439194328705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45983.439194328705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45983.439194328705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45983.439194328705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45983.439194328705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45983.439194328705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45983.439194328705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45983.439194328705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45983.439194328705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45983.439194328705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45983.439194328705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45983.439194328705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45983.439194328705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45983.439194328705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45983.439194328705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45983.439194328705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45983.439194328705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45983.439194328705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45983.439194328705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45983.439194328705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45983.439194328705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45983.439194328705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45983.439194328705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45983.439194328705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45983.439194328705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45983.439194328705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45983.439194328705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45983.439194328705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45983.439194328705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45983.439194328705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45983.439194328705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45983.439194328705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45983.439194328705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45983.439194328705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45983.439194328705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45983.439194328705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45983.439194328705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45983.439194328705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45983.439194328705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45983.439194328705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45983.439194328705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45983.439194328705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45983.439194328705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45983.439194328705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45983.439194328705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45983.439194328705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45983.439194328705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45983.439194328705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45983.439194328705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45983.439194328705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45983.439194328705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45983.439194328705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45983.439194328705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45983.439194328705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45983.439194328705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45983.439194328705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45983.439194328705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45983.439194328705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45983.439194328705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45983.439194328705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45983.439194328705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45983.439194328705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45983.439194328705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45983.439194328705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45983.439194328705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45983.439194328705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45983.439194328705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45983.439194328705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45983.439194328705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45983.439194328705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45983.439194328705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45983.439194328705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45983.439194328705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45983.439194328705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45983.439194328705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45983.439194328705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45983.439194328705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45983.439194328705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45983.439194328705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45983.439194328705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45983.439194328705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45983.439194328705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45983.439194328705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45983.439194328705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45983.439194328705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45983.439194328705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45983.439194328705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45983.439194328705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45983.439194328705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45983.439194328705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45983.439194328705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45983.439194328705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45983.439194328705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45983.439194328705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45983.439194328705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45983.439194328705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45983.439194328705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45983.439194328705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45983.439194328705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45983.439194328705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45983.439194328705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45983.439194328705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45983.439194328705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45983.439194328705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45983.439194328705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45983.439194328705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45983.439194328705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45983.439194328705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45983.439194328705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45983.439194328705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45983.439194328705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45983.439194328705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45983.439194328705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45983.439194328705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45983.439194328705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45983.439194328705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45983.439194328705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45983.439194328705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45983.439194328705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45983.439194328705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45983.439194328705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45983.439194328705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45983.439194328705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45983.439194328705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45983.439194328705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45983.439194328705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45983.439194328705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45983.439194328705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45983.439194328705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45983.439194328705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45983.439194328705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45983.439194328705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45983.439194328705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45983.439194328705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45983.439194328705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45983.439194328705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45983.439194328705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45983.439194328705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45983.439194328705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45983.439194328705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45983.439194328705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45983.439194328705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45983.439194328705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45983.439194328705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45983.439194328705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45983.439194328705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45983.439194328705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45983.439194328705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45983.439194328705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45983.439194328705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45983.439194328705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45983.439194328705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45983.439194328705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45983.439194328705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45983.439194328705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45983.439194328705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45983.439194328705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45983.439194328705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45983.439194328705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45983.439194328705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45983.439194328705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45983.439194328705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45983.439194328705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45983.439194328705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45983.439194328705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45983.439194328705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45983.439194328705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45983.439194328705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45983.439194328705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45983.439194328705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45983.439194328705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45983.439194328705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45983.439194328705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45983.439194328705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45983.439194328705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45983.439194328705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45983.439194328705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45983.439194328705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45983.439194328705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45983.439194328705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45983.439194328705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45983.439194328705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45983.439194328705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45983.439194328705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45983.439194328705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45983.439194328705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45983.439194328705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45983.439194328705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45983.439194328705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45983.439194328705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45983.439194328705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45983.439194328705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45983.439194328705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45983.439194328705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45983.439194328705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45983.439194328705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45983.439194328705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45983.439194328705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45983.439194328705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45983.439194328705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45983.439194328705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45983.439194328705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45983.439194328705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45983.439194328705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45983.439194328705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45983.439194328705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45983.439194328705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45983.439194328705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45983.439194328705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45983.439194328705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45983.439194328705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45983.439194328705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45983.439194328705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45983.439194328705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45983.439194328705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45983.439194328705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45983.439194328705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45983.439194328705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45983.439194328705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45983.439194328705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45983.439194328705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45983.439194328705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45983.439194328705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45983.439194328705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45983.439194328705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45983.439194328705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45983.439194328705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45983.439194328705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45983.439194328705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45983.439194328705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45983.439194328705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45983.439194328705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45983.439194328705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45983.439194328705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45983.439194328705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45983.439194328705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45983.439194328705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45983.439194328705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45983.439194328705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45983.439194328705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45983.439194328705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45983.439194328705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45983.439194328705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45983.439194328705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45983.439194328705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45983.439194328705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45983.439194328705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45983.439194328705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45983.439194328705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45983.439194328705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45983.439194328705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45983.439194328705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45983.439194328705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45983.439194328705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45983.439194328705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45983.439194328705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45983.439194328705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45983.439194328705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45983.439194328705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45983.439194328705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45983.439194328705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45983.439194328705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45983.439194328705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45983.439194328705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45983.439194328705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45983.439194328705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45983.439194328705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45983.439194328705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45983.439194328705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45983.439194328705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45983.439194328705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45983.439194328705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45983.439194328705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45983.439194328705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45983.439194328705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45983.439194328705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45983.439194328705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45983.439194328705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45983.439194328705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45983.439194328705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45983.439194328705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45983.439194328705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45983.439194328705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45983.439194328705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45983.439194328705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45983.439194328705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45983.439194328705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45983.439194328705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45983.439194328705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45983.439194328705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45983.439194328705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45983.439194328705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45983.439194328705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45983.439194328705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45983.439194328705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45983.439194328705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45983.439194328705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45983.439194328705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45983.439194328705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45983.439194328705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45983.439194328705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45983.439194328705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45983.439194328705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45983.439194328705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45983.439194328705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45983.439194328705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45983.439194328705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45983.439194328705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45983.439194328705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45983.439194328705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45983.439194328705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45983.439194328705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45983.439194328705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45983.439194328705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45983.439194328705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45983.439194328705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45983.439194328705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45983.439194328705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45983.439194328705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45983.439194328705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45983.439194328705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45983.439194328705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45983.439194328705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45983.439194328705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45983.439194328705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45983.439194328705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45983.439194328705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45983.439194328705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45983.439194328705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45983.439194328705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45983.439194328705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45983.439194328705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45983.439194328705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45983.439194328705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45983.439194328705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45983.439194328705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45983.439194328705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45983.439194328705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45983.439194328705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45983.439194328705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45983.439194328705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45983.439194328705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45983.439194328705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45983.439194328705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45983.439194328705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45983.439194328705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45983.439194328705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45983.439194328705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45983.439194328705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45983.439194328705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45983.439194328705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45983.439194328705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45983.439194328705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45983.439194328705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45983.439194328705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45983.439194328705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45983.439194328705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45983.439194328705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45983.439194328705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45983.439194328705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45983.439194328705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45983.439194328705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45983.439194328705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45983.439194328705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45983.439194328705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45983.439194328705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45983.439194328705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45983.439194328705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45983.439194328705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45983.439194328705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45983.439194328705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45983.439194328705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45983.439194328705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45983.439194328705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45983.439194328705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45983.439194328705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45983.439194328705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45983.439194328705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45983.439194328705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45983.439194328705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45983.439194328705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45983.439194328705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45983.439194328705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45983.439194328705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45983.439194328705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45983.439194328705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45983.439194328705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45983.439194328705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45983.439194328705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45983.439194328705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45983.439194328705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45983.439194328705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45983.439194328705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45983.439194328705</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279.95847673610842</v>
      </c>
      <c r="H2" s="95">
        <v>45703.474768518521</v>
      </c>
      <c r="I2" s="95" t="str">
        <f>IFERROR(VLOOKUP(D2,DB!A:F,6,0),"")</f>
        <v>SCECO</v>
      </c>
      <c r="J2" s="95" t="str">
        <f>IFERROR(VLOOKUP(D2,DB!A:G,7,0),"")</f>
        <v>Dead</v>
      </c>
      <c r="K2" s="97" t="s">
        <v>39110</v>
      </c>
      <c r="L2" s="91" t="str">
        <f>IFERROR(VLOOKUP(D2,DB!A:I,9,0),"")</f>
        <v>Latis</v>
      </c>
    </row>
    <row r="3" spans="1:16" ht="35.25" customHeight="1">
      <c r="A3" s="113" t="s">
        <v>39111</v>
      </c>
      <c r="B3" s="113" t="str">
        <f>IFERROR(VLOOKUP(D3,DB!A:K,11,0),"")</f>
        <v>R4</v>
      </c>
      <c r="C3" s="93">
        <v>1</v>
      </c>
      <c r="D3" s="91" t="s">
        <v>29370</v>
      </c>
      <c r="E3" s="94" t="s">
        <v>39100</v>
      </c>
      <c r="F3" s="95"/>
      <c r="G3" s="96">
        <f t="shared" ref="G3:G14" ca="1" si="0">IFERROR(NOW()-F3,"")</f>
        <v>45983.439194328705</v>
      </c>
      <c r="H3" s="95">
        <v>45983.324664351851</v>
      </c>
      <c r="I3" s="113" t="str">
        <f>IFERROR(VLOOKUP(D3,DB!A:F,6,0),"")</f>
        <v>SCECO</v>
      </c>
      <c r="J3" s="113" t="str">
        <f>IFERROR(VLOOKUP(D3,DB!A:G,7,0),"")</f>
        <v>Good</v>
      </c>
      <c r="K3" s="97" t="s">
        <v>39112</v>
      </c>
      <c r="L3" s="91" t="str">
        <f>IFERROR(VLOOKUP(D3,DB!A:I,9,0),"")</f>
        <v>Latis</v>
      </c>
    </row>
    <row r="4" spans="1:16" ht="15" customHeight="1">
      <c r="A4" s="113" t="s">
        <v>39111</v>
      </c>
      <c r="B4" s="113" t="str">
        <f>IFERROR(VLOOKUP(D4,DB!A:K,11,0),"")</f>
        <v>R4</v>
      </c>
      <c r="C4" s="93">
        <v>1</v>
      </c>
      <c r="D4" s="91" t="s">
        <v>38899</v>
      </c>
      <c r="E4" s="94" t="s">
        <v>39021</v>
      </c>
      <c r="F4" s="95"/>
      <c r="G4" s="96">
        <f t="shared" ca="1" si="0"/>
        <v>45983.439194328705</v>
      </c>
      <c r="H4" s="95">
        <v>45983.358854166669</v>
      </c>
      <c r="I4" s="113" t="str">
        <f>IFERROR(VLOOKUP(D4,DB!A:F,6,0),"")</f>
        <v>SCECO</v>
      </c>
      <c r="J4" s="113" t="str">
        <f>IFERROR(VLOOKUP(D4,DB!A:G,7,0),"")</f>
        <v>No BB Shifted</v>
      </c>
      <c r="K4" s="97" t="s">
        <v>39113</v>
      </c>
      <c r="L4" s="91" t="str">
        <f>IFERROR(VLOOKUP(D4,DB!A:I,9,0),"")</f>
        <v>Latis</v>
      </c>
    </row>
    <row r="5" spans="1:16" ht="15" customHeight="1">
      <c r="A5" s="113" t="s">
        <v>39111</v>
      </c>
      <c r="B5" s="113" t="str">
        <f>IFERROR(VLOOKUP(D5,DB!A:K,11,0),"")</f>
        <v>R4</v>
      </c>
      <c r="C5" s="93">
        <v>2</v>
      </c>
      <c r="D5" s="91" t="s">
        <v>36410</v>
      </c>
      <c r="E5" s="94" t="s">
        <v>39021</v>
      </c>
      <c r="F5" s="95"/>
      <c r="G5" s="96">
        <f t="shared" ca="1" si="0"/>
        <v>45983.439194328705</v>
      </c>
      <c r="H5" s="95">
        <v>45983.365069444444</v>
      </c>
      <c r="I5" s="113" t="str">
        <f>IFERROR(VLOOKUP(D5,DB!A:F,6,0),"")</f>
        <v>SCECO</v>
      </c>
      <c r="J5" s="113" t="str">
        <f>IFERROR(VLOOKUP(D5,DB!A:G,7,0),"")</f>
        <v>Vandalized</v>
      </c>
      <c r="K5" s="97" t="s">
        <v>39113</v>
      </c>
      <c r="L5" s="91" t="str">
        <f>IFERROR(VLOOKUP(D5,DB!A:I,9,0),"")</f>
        <v>Latis</v>
      </c>
    </row>
    <row r="6" spans="1:16" ht="15" customHeight="1">
      <c r="A6" s="113"/>
      <c r="B6" s="113" t="str">
        <f>IFERROR(VLOOKUP(D6,DB!A:K,11,0),"")</f>
        <v/>
      </c>
      <c r="C6" s="93"/>
      <c r="D6" s="91"/>
      <c r="E6" s="94"/>
      <c r="F6" s="95"/>
      <c r="G6" s="96">
        <f t="shared" ca="1" si="0"/>
        <v>45983.439194328705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45983.439194328705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45983.439194328705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45983.439194328705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45983.439194328705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45983.439194328705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45983.439194328705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45983.439194328705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45983.439194328705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45983.439194328705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45983.439194328705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45983.439194328705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45983.439194328705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45983.439194328705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45983.439194328705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45983.439194328705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45983.439194328705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45983.439194328705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45983.439194328705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45983.439194328705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45983.439194328705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45983.439194328705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45983.439194328705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45983.439194328705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45983.439194328705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45983.439194328705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45983.439194328705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45983.439194328705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45983.439194328705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45983.439194328705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45983.439194328705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45983.439194328705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45983.439194328705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45983.439194328705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45983.439194328705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45983.439194328705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45983.439194328705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45983.439194328705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45983.439194328705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45983.439194328705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45983.439194328705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45983.439194328705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45983.439194328705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45983.439194328705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45983.439194328705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45983.439194328705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45983.439194328705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45983.439194328705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45983.439194328705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45983.439194328705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45983.439194328705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45983.439194328705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45983.439194328705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45983.439194328705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45983.439194328705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45983.439194328705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45983.439194328705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45983.439194328705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45983.439194328705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45983.439194328705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45983.439194328705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45983.439194328705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45983.439194328705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45983.439194328705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45983.439194328705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45983.439194328705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45983.439194328705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45983.439194328705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45983.439194328705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45983.439194328705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45983.439194328705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45983.439194328705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45983.439194328705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45983.439194328705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45983.439194328705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45983.439194328705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45983.439194328705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45983.439194328705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45983.439194328705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45983.439194328705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45983.439194328705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45983.439194328705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45983.439194328705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45983.439194328705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45983.439194328705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45983.439194328705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45983.439194328705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45983.439194328705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45983.439194328705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45983.439194328705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45983.439194328705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45983.439194328705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45983.439194328705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45983.439194328705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45983.439194328705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45983.439194328705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45983.439194328705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45983.439194328705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45983.439194328705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45983.439194328705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45983.439194328705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45983.439194328705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45983.439194328705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45983.439194328705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45983.439194328705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45983.439194328705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45983.439194328705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45983.439194328705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45983.439194328705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45983.439194328705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45983.439194328705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45983.439194328705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45983.439194328705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45983.439194328705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45983.439194328705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45983.439194328705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45983.439194328705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45983.439194328705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45983.439194328705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45983.439194328705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45983.439194328705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45983.439194328705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45983.439194328705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45983.439194328705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45983.439194328705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45983.439194328705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45983.439194328705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45983.439194328705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45983.439194328705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45983.439194328705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45983.439194328705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45983.439194328705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45983.439194328705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45983.439194328705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45983.439194328705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45983.439194328705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45983.439194328705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45983.439194328705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45983.439194328705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45983.439194328705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45983.439194328705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45983.439194328705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45983.439194328705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45983.439194328705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45983.439194328705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45983.439194328705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45983.439194328705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45983.439194328705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45983.439194328705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45983.439194328705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45983.439194328705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45983.439194328705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45983.439194328705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45983.439194328705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45983.439194328705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45983.439194328705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45983.439194328705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45983.439194328705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45983.439194328705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45983.439194328705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45983.439194328705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45983.439194328705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45983.439194328705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45983.439194328705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45983.439194328705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45983.439194328705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45983.439194328705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45983.439194328705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45983.439194328705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45983.439194328705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45983.439194328705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45983.439194328705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45983.439194328705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45983.439194328705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45983.439194328705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45983.439194328705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45983.439194328705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45983.439194328705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45983.439194328705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45983.439194328705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45983.439194328705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45983.439194328705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45983.439194328705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45983.439194328705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45983.439194328705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45983.439194328705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45983.439194328705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45983.439194328705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45983.439194328705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45983.439194328705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45983.439194328705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45983.439194328705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45983.439194328705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45983.439194328705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45983.439194328705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45983.439194328705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45983.439194328705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45983.439194328705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45983.439194328705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45983.439194328705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45983.439194328705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45983.439194328705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45983.439194328705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45983.439194328705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45983.439194328705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45983.439194328705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45983.439194328705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45983.439194328705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45983.439194328705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45983.439194328705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45983.439194328705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45983.439194328705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45983.439194328705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45983.439194328705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45983.439194328705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45983.439194328705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45983.439194328705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45983.439194328705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45983.439194328705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45983.439194328705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45983.439194328705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45983.439194328705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45983.439194328705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45983.439194328705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45983.439194328705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45983.439194328705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45983.439194328705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45983.439194328705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45983.439194328705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45983.439194328705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45983.439194328705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45983.439194328705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45983.439194328705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45983.439194328705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45983.439194328705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45983.439194328705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45983.439194328705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45983.439194328705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45983.439194328705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45983.439194328705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45983.439194328705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45983.439194328705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45983.439194328705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45983.439194328705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45983.439194328705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45983.439194328705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45983.439194328705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45983.439194328705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45983.439194328705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45983.439194328705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45983.439194328705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45983.439194328705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45983.439194328705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45983.439194328705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45983.439194328705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45983.439194328705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45983.439194328705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45983.439194328705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45983.439194328705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45983.439194328705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45983.439194328705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45983.439194328705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45983.439194328705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45983.439194328705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45983.439194328705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45983.439194328705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45983.439194328705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45983.439194328705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45983.439194328705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45983.439194328705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45983.439194328705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45983.439194328705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45983.439194328705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45983.439194328705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45983.439194328705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45983.439194328705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45983.439194328705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45983.439194328705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45983.439194328705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45983.439194328705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45983.439194328705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45983.439194328705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45983.439194328705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45983.439194328705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45983.439194328705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45983.439194328705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45983.439194328705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45983.439194328705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45983.439194328705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45983.439194328705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45983.439194328705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45983.439194328705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45983.439194328705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45983.439194328705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45983.439194328705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45983.439194328705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45983.439194328705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45983.439194328705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45983.439194328705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45983.439194328705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45983.439194328705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45983.439194328705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45983.439194328705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45983.439194328705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45983.439194328705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45983.439194328705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45983.439194328705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45983.439194328705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45983.439194328705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45983.439194328705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45983.439194328705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45983.439194328705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45983.439194328705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45983.439194328705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45983.439194328705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45983.439194328705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45983.439194328705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45983.439194328705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45983.439194328705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45983.439194328705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45983.439194328705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45983.439194328705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45983.439194328705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45983.439194328705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45983.439194328705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45983.439194328705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45983.439194328705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45983.439194328705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45983.439194328705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45983.439194328705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45983.439194328705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45983.439194328705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45983.439194328705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45983.439194328705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45983.439194328705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45983.439194328705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45983.439194328705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45983.439194328705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45983.439194328705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45983.439194328705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45983.439194328705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45983.439194328705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45983.439194328705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45983.439194328705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45983.439194328705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45983.439194328705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45983.439194328705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45983.439194328705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45983.439194328705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45983.439194328705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45983.439194328705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45983.439194328705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45983.439194328705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45983.439194328705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45983.439194328705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45983.439194328705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45983.439194328705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45983.439194328705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45983.439194328705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45983.439194328705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45983.439194328705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45983.439194328705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45983.439194328705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45983.439194328705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45983.439194328705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45983.439194328705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45983.439194328705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45983.439194328705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45983.439194328705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45983.439194328705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45983.439194328705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45983.439194328705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45983.439194328705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45983.439194328705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45983.439194328705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45983.439194328705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45983.439194328705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45983.439194328705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45983.439194328705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45983.439194328705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45983.439194328705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45983.439194328705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45983.439194328705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45983.439194328705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45983.439194328705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45983.439194328705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45983.439194328705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45983.439194328705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45983.439194328705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45983.439194328705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45983.439194328705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45983.439194328705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45983.439194328705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45983.439194328705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45983.439194328705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45983.439194328705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45983.439194328705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45983.439194328705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45983.439194328705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45983.439194328705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45983.439194328705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45983.439194328705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45983.439194328705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45983.439194328705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45983.439194328705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45983.439194328705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45983.439194328705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45983.439194328705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45983.439194328705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45983.439194328705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45983.439194328705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45983.439194328705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45983.439194328705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45983.439194328705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45983.439194328705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45983.439194328705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45983.439194328705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45983.439194328705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45983.439194328705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45983.439194328705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45983.439194328705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45983.439194328705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45983.439194328705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45983.439194328705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45983.439194328705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45983.439194328705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45983.439194328705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45983.439194328705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45983.439194328705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45983.439194328705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45983.439194328705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45983.439194328705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45983.439194328705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45983.439194328705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45983.439194328705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45983.439194328705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45983.439194328705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45983.439194328705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45983.439194328705</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9"/>
  <sheetViews>
    <sheetView tabSelected="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91.607134143516305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57.25031701388798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34.778083217592211</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5.9243910879667965</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2.0658957175910473</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32664</v>
      </c>
      <c r="E7" s="109" t="s">
        <v>39100</v>
      </c>
      <c r="F7" s="128">
        <v>45982.768553240741</v>
      </c>
      <c r="G7" s="111">
        <f ca="1">IFERROR(NOW()-F7,"")</f>
        <v>0.67064108796330402</v>
      </c>
      <c r="H7" s="128">
        <v>45982.753275462965</v>
      </c>
      <c r="I7" s="109" t="str">
        <f>IFERROR(VLOOKUP(D7,DB!A:F,6,0),"")</f>
        <v>SCECO</v>
      </c>
      <c r="J7" s="109" t="str">
        <f>IFERROR(VLOOKUP(D7,DB!A:G,7,0),"")</f>
        <v>Good</v>
      </c>
      <c r="K7" s="109" t="s">
        <v>39125</v>
      </c>
      <c r="L7" s="109" t="str">
        <f>IFERROR(VLOOKUP(D7,DB!A:I,9,0),"")</f>
        <v>Latis</v>
      </c>
    </row>
    <row r="8" spans="1:13">
      <c r="A8" s="109"/>
      <c r="B8" s="109" t="str">
        <f>IFERROR(VLOOKUP(D8,DB!A:K,11,0),"")</f>
        <v/>
      </c>
      <c r="C8" s="109"/>
      <c r="D8"/>
      <c r="E8" s="109"/>
      <c r="F8" s="109"/>
      <c r="G8" s="111">
        <f ca="1">IFERROR(NOW()-F8,"")</f>
        <v>45983.439194328705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45983.439194328705</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45983.439194328705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45983.439194328705</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45983.439194328705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45983.439194328705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45983.439194328705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45983.439194328705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45983.439194328705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45983.439194328705</v>
      </c>
      <c r="H17" s="109"/>
      <c r="I17" s="109" t="str">
        <f>IFERROR(VLOOKUP(D17,DB!A:F,6,0),"")</f>
        <v/>
      </c>
      <c r="J17" s="109" t="str">
        <f>IFERROR(VLOOKUP(D17,DB!A:G,7,0),"")</f>
        <v/>
      </c>
      <c r="K17" s="109"/>
      <c r="L17" s="109" t="str">
        <f>IFERROR(VLOOKUP(D17,DB!A:I,9,0),"")</f>
        <v/>
      </c>
    </row>
    <row r="18" spans="1:12">
      <c r="A18" s="109"/>
      <c r="B18" s="109" t="str">
        <f>IFERROR(VLOOKUP(D18,DB!A:K,11,0),"")</f>
        <v/>
      </c>
      <c r="C18" s="109"/>
      <c r="D18"/>
      <c r="E18" s="109"/>
      <c r="F18" s="109"/>
      <c r="G18" s="111">
        <f ca="1">IFERROR(NOW()-F18,"")</f>
        <v>45983.439194328705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45983.439194328705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45983.439194328705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45983.439194328705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45983.439194328705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45983.439194328705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45983.439194328705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45983.439194328705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45983.439194328705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45983.439194328705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45983.439194328705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45983.439194328705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45983.439194328705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45983.439194328705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45983.439194328705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45983.439194328705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45983.439194328705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45983.439194328705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45983.439194328705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45983.439194328705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45983.439194328705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45983.439194328705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45983.439194328705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45983.439194328705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45983.439194328705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45983.439194328705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45983.439194328705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45983.439194328705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45983.439194328705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45983.439194328705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45983.439194328705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45983.439194328705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45983.439194328705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45983.439194328705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45983.439194328705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45983.439194328705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45983.439194328705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45983.439194328705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45983.439194328705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45983.439194328705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45983.439194328705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45983.439194328705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45983.439194328705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45983.439194328705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45983.439194328705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45983.439194328705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45983.439194328705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45983.439194328705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45983.439194328705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45983.439194328705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45983.439194328705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45983.439194328705</v>
      </c>
      <c r="H69" s="109"/>
      <c r="I69" s="109" t="str">
        <f>IFERROR(VLOOKUP(D69,DB!A:F,6,0),"")</f>
        <v/>
      </c>
      <c r="J69" s="109" t="str">
        <f>IFERROR(VLOOKUP(D69,DB!A:G,7,0),"")</f>
        <v/>
      </c>
      <c r="K69" s="109"/>
      <c r="L69" s="109" t="str">
        <f>IFERROR(VLOOKUP(D69,DB!A:I,9,0),"")</f>
        <v/>
      </c>
    </row>
    <row r="70" spans="1:12">
      <c r="A70" s="131"/>
      <c r="B70" s="131" t="str">
        <f>IFERROR(VLOOKUP(D70,DB!A:K,11,0),"")</f>
        <v/>
      </c>
      <c r="C70" s="131"/>
      <c r="D70" s="131"/>
      <c r="E70" s="131"/>
      <c r="F70" s="132"/>
      <c r="G70" s="111">
        <f ca="1">IFERROR(NOW()-F70,"")</f>
        <v>45983.439194328705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45983.439194328705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45983.439194328705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45983.439194328705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45983.439194328705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45983.439194328705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45983.439194328705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45983.439194328705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45983.439194328705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45983.439194328705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45983.439194328705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45983.439194328705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45983.439194328705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45983.439194328705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45983.439194328705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45983.439194328705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45983.439194328705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45983.439194328705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45983.439194328705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45983.439194328705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45983.439194328705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45983.439194328705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45983.439194328705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45983.439194328705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45983.439194328705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45983.439194328705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45983.439194328705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45983.439194328705</v>
      </c>
      <c r="H97" s="132"/>
      <c r="I97" s="131" t="str">
        <f>IFERROR(VLOOKUP(D97,DB!A:F,6,0),"")</f>
        <v/>
      </c>
      <c r="J97" s="131" t="str">
        <f>IFERROR(VLOOKUP(D97,DB!A:G,7,0),"")</f>
        <v/>
      </c>
      <c r="K97" s="131"/>
      <c r="L97" s="131" t="str">
        <f>IFERROR(VLOOKUP(D97,DB!A:I,9,0),"")</f>
        <v/>
      </c>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sheetData>
  <dataValidations count="2">
    <dataValidation allowBlank="1" showInputMessage="1" showErrorMessage="1" sqref="E1" xr:uid="{920C6338-E771-4DAE-8C89-92A9093EA4DE}"/>
    <dataValidation type="list" allowBlank="1" showInputMessage="1" showErrorMessage="1" sqref="E2:E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39126</v>
      </c>
      <c r="B2" s="119" t="str">
        <f>IFERROR(VLOOKUP(D2,DB!A:K,11,0),"")</f>
        <v>R6</v>
      </c>
      <c r="C2" s="120">
        <v>1</v>
      </c>
      <c r="D2" s="119" t="s">
        <v>31093</v>
      </c>
      <c r="E2" s="109" t="s">
        <v>39021</v>
      </c>
      <c r="F2" s="150">
        <v>45983.404386574075</v>
      </c>
      <c r="G2" s="104">
        <f t="shared" ref="G2:G19" ca="1" si="0">IFERROR(NOW()-F2,"-")</f>
        <v>3.4807754629582632E-2</v>
      </c>
      <c r="H2" s="150">
        <v>45983.398530092592</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45983.439194328705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45983.439194328705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45983.439194328705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45983.439194328705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45983.439194328705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45983.439194328705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45983.439194328705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45983.439194328705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45983.439194328705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45983.439194328705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45983.439194328705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45983.439194328705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45983.439194328705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45983.439194328705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45983.439194328705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45983.439194328705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45983.439194328705</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2025-11-22T07:34:29Z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